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goupill\Dropbox\AEGG\ReplicationPackage\Calibration\RawData\National Accounts\"/>
    </mc:Choice>
  </mc:AlternateContent>
  <xr:revisionPtr revIDLastSave="0" documentId="13_ncr:1_{3C007D8D-93A5-477F-9201-5057B9B2083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Parameters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B53" i="1" l="1"/>
  <c r="BA53" i="1"/>
  <c r="BB52" i="1"/>
  <c r="BA52" i="1"/>
  <c r="BB51" i="1"/>
  <c r="BA51" i="1"/>
  <c r="BB50" i="1"/>
  <c r="BA50" i="1"/>
  <c r="BB49" i="1"/>
  <c r="BA49" i="1"/>
  <c r="BB48" i="1"/>
  <c r="BA48" i="1"/>
  <c r="BB47" i="1"/>
  <c r="BA47" i="1"/>
  <c r="BB46" i="1"/>
  <c r="BA46" i="1"/>
  <c r="BB45" i="1"/>
  <c r="BA45" i="1"/>
  <c r="BB44" i="1"/>
  <c r="BA44" i="1"/>
  <c r="BB43" i="1"/>
  <c r="BA43" i="1"/>
  <c r="BB42" i="1"/>
  <c r="BA42" i="1"/>
  <c r="BB41" i="1"/>
  <c r="BA41" i="1"/>
  <c r="BB40" i="1"/>
  <c r="BA40" i="1"/>
  <c r="BB39" i="1"/>
  <c r="BA39" i="1"/>
  <c r="BB38" i="1"/>
  <c r="BA38" i="1"/>
  <c r="BB37" i="1"/>
  <c r="BA37" i="1"/>
  <c r="BB36" i="1"/>
  <c r="BA36" i="1"/>
  <c r="BB35" i="1"/>
  <c r="BA35" i="1"/>
  <c r="BB34" i="1"/>
  <c r="BA34" i="1"/>
  <c r="BB33" i="1"/>
  <c r="BA33" i="1"/>
  <c r="BB32" i="1"/>
  <c r="BA32" i="1"/>
  <c r="BB31" i="1"/>
  <c r="BA31" i="1"/>
  <c r="BB30" i="1"/>
  <c r="BA30" i="1"/>
  <c r="BB29" i="1"/>
  <c r="BA29" i="1"/>
  <c r="BB28" i="1"/>
  <c r="BA28" i="1"/>
  <c r="BB27" i="1"/>
  <c r="BA27" i="1"/>
  <c r="BB26" i="1"/>
  <c r="BA26" i="1"/>
  <c r="BB25" i="1"/>
  <c r="BA25" i="1"/>
  <c r="BB24" i="1"/>
  <c r="BA24" i="1"/>
  <c r="BB23" i="1"/>
  <c r="BA23" i="1"/>
  <c r="BB22" i="1"/>
  <c r="BA22" i="1"/>
  <c r="BB21" i="1"/>
  <c r="BA21" i="1"/>
  <c r="BB20" i="1"/>
  <c r="BA20" i="1"/>
  <c r="BB19" i="1"/>
  <c r="BA19" i="1"/>
  <c r="BB18" i="1"/>
  <c r="BA18" i="1"/>
  <c r="BB17" i="1"/>
  <c r="BA17" i="1"/>
  <c r="BB16" i="1"/>
  <c r="BA16" i="1"/>
  <c r="BB15" i="1"/>
  <c r="BA15" i="1"/>
  <c r="BB14" i="1"/>
  <c r="BA14" i="1"/>
  <c r="BB13" i="1"/>
  <c r="BA13" i="1"/>
  <c r="BB12" i="1"/>
  <c r="BA12" i="1"/>
  <c r="BB11" i="1"/>
  <c r="BA11" i="1"/>
  <c r="BB10" i="1"/>
  <c r="BA10" i="1"/>
  <c r="BB9" i="1"/>
  <c r="BA9" i="1"/>
  <c r="BB8" i="1"/>
  <c r="BA8" i="1"/>
  <c r="BB7" i="1"/>
  <c r="BA7" i="1"/>
  <c r="BB6" i="1"/>
  <c r="BA6" i="1"/>
  <c r="BF53" i="1"/>
  <c r="BC53" i="1"/>
  <c r="BF52" i="1"/>
  <c r="BC52" i="1"/>
  <c r="BF51" i="1"/>
  <c r="BC51" i="1"/>
  <c r="BF50" i="1"/>
  <c r="BC50" i="1"/>
  <c r="BF49" i="1"/>
  <c r="BC49" i="1"/>
  <c r="BF48" i="1"/>
  <c r="BC48" i="1"/>
  <c r="BF47" i="1"/>
  <c r="BC47" i="1"/>
  <c r="BF46" i="1"/>
  <c r="BC46" i="1"/>
  <c r="BF45" i="1"/>
  <c r="BC45" i="1"/>
  <c r="BF44" i="1"/>
  <c r="BC44" i="1"/>
  <c r="BF43" i="1"/>
  <c r="BC43" i="1"/>
  <c r="BF42" i="1"/>
  <c r="BC42" i="1"/>
  <c r="BF41" i="1"/>
  <c r="BC41" i="1"/>
  <c r="BF40" i="1"/>
  <c r="BC40" i="1"/>
  <c r="BF39" i="1"/>
  <c r="BC39" i="1"/>
  <c r="BF38" i="1"/>
  <c r="BC38" i="1"/>
  <c r="BF37" i="1"/>
  <c r="BC37" i="1"/>
  <c r="BF36" i="1"/>
  <c r="BC36" i="1"/>
  <c r="BF35" i="1"/>
  <c r="BC35" i="1"/>
  <c r="BF34" i="1"/>
  <c r="BC34" i="1"/>
  <c r="BF33" i="1"/>
  <c r="BC33" i="1"/>
  <c r="BF32" i="1"/>
  <c r="BC32" i="1"/>
  <c r="BF31" i="1"/>
  <c r="BC31" i="1"/>
  <c r="BF30" i="1"/>
  <c r="BC30" i="1"/>
  <c r="BF29" i="1"/>
  <c r="BC29" i="1"/>
  <c r="BF28" i="1"/>
  <c r="BC28" i="1"/>
  <c r="BF27" i="1"/>
  <c r="BC27" i="1"/>
  <c r="BF26" i="1"/>
  <c r="BC26" i="1"/>
  <c r="BF25" i="1"/>
  <c r="BC25" i="1"/>
  <c r="BF24" i="1"/>
  <c r="BC24" i="1"/>
  <c r="BF23" i="1"/>
  <c r="BC23" i="1"/>
  <c r="BF22" i="1"/>
  <c r="BC22" i="1"/>
  <c r="BF21" i="1"/>
  <c r="BC21" i="1"/>
  <c r="BF20" i="1"/>
  <c r="BC20" i="1"/>
  <c r="BF19" i="1"/>
  <c r="BC19" i="1"/>
  <c r="BF18" i="1"/>
  <c r="BC18" i="1"/>
  <c r="BF17" i="1"/>
  <c r="BC17" i="1"/>
  <c r="BF16" i="1"/>
  <c r="BC16" i="1"/>
  <c r="BF15" i="1"/>
  <c r="BC15" i="1"/>
  <c r="BF14" i="1"/>
  <c r="BC14" i="1"/>
  <c r="BF13" i="1"/>
  <c r="BC13" i="1"/>
  <c r="BF12" i="1"/>
  <c r="BC12" i="1"/>
  <c r="BF11" i="1"/>
  <c r="BC11" i="1"/>
  <c r="BF10" i="1"/>
  <c r="BC10" i="1"/>
  <c r="BF9" i="1"/>
  <c r="BC9" i="1"/>
  <c r="BF8" i="1"/>
  <c r="BC8" i="1"/>
  <c r="BF7" i="1"/>
  <c r="BC7" i="1"/>
  <c r="BF6" i="1"/>
  <c r="BC6" i="1"/>
  <c r="BF5" i="1"/>
  <c r="BC5" i="1"/>
  <c r="AU53" i="1"/>
  <c r="AT53" i="1"/>
  <c r="AR53" i="1"/>
  <c r="AU52" i="1"/>
  <c r="AT52" i="1"/>
  <c r="AR52" i="1"/>
  <c r="AU51" i="1"/>
  <c r="AT51" i="1"/>
  <c r="AR51" i="1"/>
  <c r="AU50" i="1"/>
  <c r="AT50" i="1"/>
  <c r="AR50" i="1"/>
  <c r="AU49" i="1"/>
  <c r="AT49" i="1"/>
  <c r="AR49" i="1"/>
  <c r="AU48" i="1"/>
  <c r="AT48" i="1"/>
  <c r="AR48" i="1"/>
  <c r="AU47" i="1"/>
  <c r="AT47" i="1"/>
  <c r="AR47" i="1"/>
  <c r="AU46" i="1"/>
  <c r="AT46" i="1"/>
  <c r="AR46" i="1"/>
  <c r="AU45" i="1"/>
  <c r="AT45" i="1"/>
  <c r="AR45" i="1"/>
  <c r="AU44" i="1"/>
  <c r="AT44" i="1"/>
  <c r="AR44" i="1"/>
  <c r="AU43" i="1"/>
  <c r="AT43" i="1"/>
  <c r="AR43" i="1"/>
  <c r="AU42" i="1"/>
  <c r="AT42" i="1"/>
  <c r="AR42" i="1"/>
  <c r="AU41" i="1"/>
  <c r="AT41" i="1"/>
  <c r="AR41" i="1"/>
  <c r="AU40" i="1"/>
  <c r="AT40" i="1"/>
  <c r="AR40" i="1"/>
  <c r="AU39" i="1"/>
  <c r="AT39" i="1"/>
  <c r="AR39" i="1"/>
  <c r="AU38" i="1"/>
  <c r="AT38" i="1"/>
  <c r="AR38" i="1"/>
  <c r="AU37" i="1"/>
  <c r="AT37" i="1"/>
  <c r="AR37" i="1"/>
  <c r="AU36" i="1"/>
  <c r="AT36" i="1"/>
  <c r="AR36" i="1"/>
  <c r="AU35" i="1"/>
  <c r="AT35" i="1"/>
  <c r="AR35" i="1"/>
  <c r="AU34" i="1"/>
  <c r="AT34" i="1"/>
  <c r="AR34" i="1"/>
  <c r="AU33" i="1"/>
  <c r="AT33" i="1"/>
  <c r="AR33" i="1"/>
  <c r="AU32" i="1"/>
  <c r="AT32" i="1"/>
  <c r="AR32" i="1"/>
  <c r="AU31" i="1"/>
  <c r="AT31" i="1"/>
  <c r="AR31" i="1"/>
  <c r="AU30" i="1"/>
  <c r="AT30" i="1"/>
  <c r="AR30" i="1"/>
  <c r="AU29" i="1"/>
  <c r="AT29" i="1"/>
  <c r="AR29" i="1"/>
  <c r="AU28" i="1"/>
  <c r="AT28" i="1"/>
  <c r="AR28" i="1"/>
  <c r="AU27" i="1"/>
  <c r="AT27" i="1"/>
  <c r="AR27" i="1"/>
  <c r="AU26" i="1"/>
  <c r="AT26" i="1"/>
  <c r="AR26" i="1"/>
  <c r="AU25" i="1"/>
  <c r="AT25" i="1"/>
  <c r="AR25" i="1"/>
  <c r="AU24" i="1"/>
  <c r="AT24" i="1"/>
  <c r="AR24" i="1"/>
  <c r="AU23" i="1"/>
  <c r="AT23" i="1"/>
  <c r="AR23" i="1"/>
  <c r="AU22" i="1"/>
  <c r="AT22" i="1"/>
  <c r="AR22" i="1"/>
  <c r="AU21" i="1"/>
  <c r="AT21" i="1"/>
  <c r="AR21" i="1"/>
  <c r="AU20" i="1"/>
  <c r="AT20" i="1"/>
  <c r="AR20" i="1"/>
  <c r="AU19" i="1"/>
  <c r="AT19" i="1"/>
  <c r="AR19" i="1"/>
  <c r="AU18" i="1"/>
  <c r="AT18" i="1"/>
  <c r="AR18" i="1"/>
  <c r="AU17" i="1"/>
  <c r="AT17" i="1"/>
  <c r="AR17" i="1"/>
  <c r="AU16" i="1"/>
  <c r="AT16" i="1"/>
  <c r="AR16" i="1"/>
  <c r="AU15" i="1"/>
  <c r="AT15" i="1"/>
  <c r="AR15" i="1"/>
  <c r="AU14" i="1"/>
  <c r="AT14" i="1"/>
  <c r="AR14" i="1"/>
  <c r="AU13" i="1"/>
  <c r="AT13" i="1"/>
  <c r="AR13" i="1"/>
  <c r="AU12" i="1"/>
  <c r="AT12" i="1"/>
  <c r="AR12" i="1"/>
  <c r="AU11" i="1"/>
  <c r="AT11" i="1"/>
  <c r="AR11" i="1"/>
  <c r="AU10" i="1"/>
  <c r="AT10" i="1"/>
  <c r="AR10" i="1"/>
  <c r="AU9" i="1"/>
  <c r="AT9" i="1"/>
  <c r="AR9" i="1"/>
  <c r="AU8" i="1"/>
  <c r="AT8" i="1"/>
  <c r="AR8" i="1"/>
  <c r="AU7" i="1"/>
  <c r="AT7" i="1"/>
  <c r="AR7" i="1"/>
  <c r="AU6" i="1"/>
  <c r="AT6" i="1"/>
  <c r="AR6" i="1"/>
  <c r="AU5" i="1"/>
  <c r="AT5" i="1"/>
  <c r="AR5" i="1"/>
  <c r="AQ53" i="1"/>
  <c r="AQ52" i="1"/>
  <c r="AQ51" i="1"/>
  <c r="AQ50" i="1"/>
  <c r="AQ49" i="1"/>
  <c r="AQ40" i="1"/>
  <c r="AQ16" i="1"/>
  <c r="AQ15" i="1"/>
  <c r="AQ14" i="1"/>
  <c r="AQ10" i="1"/>
  <c r="AQ9" i="1"/>
  <c r="BE51" i="1"/>
  <c r="BE50" i="1"/>
  <c r="BE49" i="1"/>
  <c r="BE48" i="1"/>
  <c r="BE47" i="1"/>
  <c r="BE46" i="1"/>
  <c r="BE45" i="1"/>
  <c r="BE44" i="1"/>
  <c r="BE43" i="1"/>
  <c r="BE42" i="1"/>
  <c r="BE41" i="1"/>
  <c r="BE40" i="1"/>
  <c r="BE39" i="1"/>
  <c r="BE38" i="1"/>
  <c r="BE37" i="1"/>
  <c r="BE36" i="1"/>
  <c r="BE35" i="1"/>
  <c r="BE34" i="1"/>
  <c r="BE33" i="1"/>
  <c r="BE32" i="1"/>
  <c r="BE31" i="1"/>
  <c r="BE30" i="1"/>
  <c r="BE29" i="1"/>
  <c r="BE28" i="1"/>
  <c r="BE27" i="1"/>
  <c r="BE26" i="1"/>
  <c r="BE25" i="1"/>
  <c r="BE24" i="1"/>
  <c r="BE23" i="1"/>
  <c r="BE22" i="1"/>
  <c r="BE21" i="1"/>
  <c r="BE20" i="1"/>
  <c r="BE19" i="1"/>
  <c r="BE18" i="1"/>
  <c r="BE17" i="1"/>
  <c r="BE16" i="1"/>
  <c r="BE15" i="1"/>
  <c r="BE14" i="1"/>
  <c r="BE13" i="1"/>
  <c r="BE12" i="1"/>
  <c r="BE11" i="1"/>
  <c r="BE10" i="1"/>
  <c r="BE9" i="1"/>
  <c r="BE8" i="1"/>
  <c r="BE7" i="1"/>
  <c r="BE6" i="1"/>
  <c r="BE5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O17" i="1"/>
  <c r="AO16" i="1"/>
  <c r="AO15" i="1"/>
  <c r="AO14" i="1"/>
  <c r="AO13" i="1"/>
  <c r="AO12" i="1"/>
  <c r="AO11" i="1"/>
  <c r="AO10" i="1"/>
  <c r="AO9" i="1"/>
  <c r="AO8" i="1"/>
  <c r="AO7" i="1"/>
  <c r="AO6" i="1"/>
  <c r="AO5" i="1"/>
  <c r="AC53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AK53" i="1"/>
  <c r="AJ53" i="1"/>
  <c r="AI53" i="1"/>
  <c r="Z53" i="1"/>
  <c r="X53" i="1"/>
  <c r="AK52" i="1"/>
  <c r="AJ52" i="1"/>
  <c r="AI52" i="1"/>
  <c r="AM51" i="1"/>
  <c r="AL51" i="1"/>
  <c r="AK51" i="1"/>
  <c r="AJ51" i="1"/>
  <c r="AI51" i="1"/>
  <c r="AH51" i="1"/>
  <c r="AG51" i="1"/>
  <c r="AF51" i="1"/>
  <c r="AE51" i="1"/>
  <c r="AD51" i="1"/>
  <c r="AB51" i="1"/>
  <c r="Z51" i="1"/>
  <c r="X51" i="1"/>
  <c r="W51" i="1"/>
  <c r="AM50" i="1"/>
  <c r="AL50" i="1"/>
  <c r="AK50" i="1"/>
  <c r="AJ50" i="1"/>
  <c r="AI50" i="1"/>
  <c r="AH50" i="1"/>
  <c r="AG50" i="1"/>
  <c r="AF50" i="1"/>
  <c r="AE50" i="1"/>
  <c r="AD50" i="1"/>
  <c r="AB50" i="1"/>
  <c r="Z50" i="1"/>
  <c r="X50" i="1"/>
  <c r="W50" i="1"/>
  <c r="AM49" i="1"/>
  <c r="AL49" i="1"/>
  <c r="AK49" i="1"/>
  <c r="AJ49" i="1"/>
  <c r="AI49" i="1"/>
  <c r="AH49" i="1"/>
  <c r="AG49" i="1"/>
  <c r="AF49" i="1"/>
  <c r="AE49" i="1"/>
  <c r="AD49" i="1"/>
  <c r="AB49" i="1"/>
  <c r="Z49" i="1"/>
  <c r="X49" i="1"/>
  <c r="W49" i="1"/>
  <c r="AM48" i="1"/>
  <c r="AL48" i="1"/>
  <c r="AK48" i="1"/>
  <c r="AJ48" i="1"/>
  <c r="AI48" i="1"/>
  <c r="AH48" i="1"/>
  <c r="AG48" i="1"/>
  <c r="AF48" i="1"/>
  <c r="AE48" i="1"/>
  <c r="AD48" i="1"/>
  <c r="AB48" i="1"/>
  <c r="Z48" i="1"/>
  <c r="X48" i="1"/>
  <c r="W48" i="1"/>
  <c r="AM47" i="1"/>
  <c r="AL47" i="1"/>
  <c r="AK47" i="1"/>
  <c r="AJ47" i="1"/>
  <c r="AI47" i="1"/>
  <c r="AH47" i="1"/>
  <c r="AG47" i="1"/>
  <c r="AF47" i="1"/>
  <c r="AE47" i="1"/>
  <c r="AD47" i="1"/>
  <c r="AB47" i="1"/>
  <c r="Z47" i="1"/>
  <c r="X47" i="1"/>
  <c r="W47" i="1"/>
  <c r="AM46" i="1"/>
  <c r="AL46" i="1"/>
  <c r="AK46" i="1"/>
  <c r="AJ46" i="1"/>
  <c r="AI46" i="1"/>
  <c r="AH46" i="1"/>
  <c r="AG46" i="1"/>
  <c r="AF46" i="1"/>
  <c r="AE46" i="1"/>
  <c r="AD46" i="1"/>
  <c r="AB46" i="1"/>
  <c r="Z46" i="1"/>
  <c r="X46" i="1"/>
  <c r="W46" i="1"/>
  <c r="AM45" i="1"/>
  <c r="AL45" i="1"/>
  <c r="AK45" i="1"/>
  <c r="AJ45" i="1"/>
  <c r="AI45" i="1"/>
  <c r="AH45" i="1"/>
  <c r="AG45" i="1"/>
  <c r="AF45" i="1"/>
  <c r="AE45" i="1"/>
  <c r="AD45" i="1"/>
  <c r="AB45" i="1"/>
  <c r="Z45" i="1"/>
  <c r="X45" i="1"/>
  <c r="W45" i="1"/>
  <c r="AM44" i="1"/>
  <c r="AL44" i="1"/>
  <c r="AK44" i="1"/>
  <c r="AJ44" i="1"/>
  <c r="AI44" i="1"/>
  <c r="AH44" i="1"/>
  <c r="AG44" i="1"/>
  <c r="AF44" i="1"/>
  <c r="AE44" i="1"/>
  <c r="AD44" i="1"/>
  <c r="AB44" i="1"/>
  <c r="Z44" i="1"/>
  <c r="X44" i="1"/>
  <c r="W44" i="1"/>
  <c r="AM43" i="1"/>
  <c r="AL43" i="1"/>
  <c r="AK43" i="1"/>
  <c r="AJ43" i="1"/>
  <c r="AI43" i="1"/>
  <c r="AH43" i="1"/>
  <c r="AG43" i="1"/>
  <c r="AF43" i="1"/>
  <c r="AE43" i="1"/>
  <c r="AD43" i="1"/>
  <c r="AB43" i="1"/>
  <c r="Z43" i="1"/>
  <c r="X43" i="1"/>
  <c r="W43" i="1"/>
  <c r="AM42" i="1"/>
  <c r="AL42" i="1"/>
  <c r="AK42" i="1"/>
  <c r="AJ42" i="1"/>
  <c r="AI42" i="1"/>
  <c r="AH42" i="1"/>
  <c r="AG42" i="1"/>
  <c r="AF42" i="1"/>
  <c r="AE42" i="1"/>
  <c r="AD42" i="1"/>
  <c r="AB42" i="1"/>
  <c r="Z42" i="1"/>
  <c r="X42" i="1"/>
  <c r="W42" i="1"/>
  <c r="AM41" i="1"/>
  <c r="AL41" i="1"/>
  <c r="AK41" i="1"/>
  <c r="AJ41" i="1"/>
  <c r="AI41" i="1"/>
  <c r="AH41" i="1"/>
  <c r="AG41" i="1"/>
  <c r="AF41" i="1"/>
  <c r="AE41" i="1"/>
  <c r="AD41" i="1"/>
  <c r="AB41" i="1"/>
  <c r="Z41" i="1"/>
  <c r="X41" i="1"/>
  <c r="W41" i="1"/>
  <c r="AM40" i="1"/>
  <c r="AL40" i="1"/>
  <c r="AK40" i="1"/>
  <c r="AJ40" i="1"/>
  <c r="AI40" i="1"/>
  <c r="AH40" i="1"/>
  <c r="AG40" i="1"/>
  <c r="AF40" i="1"/>
  <c r="AE40" i="1"/>
  <c r="AD40" i="1"/>
  <c r="AB40" i="1"/>
  <c r="Z40" i="1"/>
  <c r="X40" i="1"/>
  <c r="W40" i="1"/>
  <c r="AM39" i="1"/>
  <c r="AL39" i="1"/>
  <c r="AK39" i="1"/>
  <c r="AJ39" i="1"/>
  <c r="AI39" i="1"/>
  <c r="AH39" i="1"/>
  <c r="AG39" i="1"/>
  <c r="AF39" i="1"/>
  <c r="AE39" i="1"/>
  <c r="AD39" i="1"/>
  <c r="AB39" i="1"/>
  <c r="Z39" i="1"/>
  <c r="X39" i="1"/>
  <c r="W39" i="1"/>
  <c r="AM38" i="1"/>
  <c r="AL38" i="1"/>
  <c r="AK38" i="1"/>
  <c r="AJ38" i="1"/>
  <c r="AI38" i="1"/>
  <c r="AH38" i="1"/>
  <c r="AG38" i="1"/>
  <c r="AF38" i="1"/>
  <c r="AE38" i="1"/>
  <c r="AD38" i="1"/>
  <c r="AB38" i="1"/>
  <c r="Z38" i="1"/>
  <c r="X38" i="1"/>
  <c r="W38" i="1"/>
  <c r="AM37" i="1"/>
  <c r="AL37" i="1"/>
  <c r="AK37" i="1"/>
  <c r="AJ37" i="1"/>
  <c r="AI37" i="1"/>
  <c r="AH37" i="1"/>
  <c r="AG37" i="1"/>
  <c r="AF37" i="1"/>
  <c r="AE37" i="1"/>
  <c r="AD37" i="1"/>
  <c r="AB37" i="1"/>
  <c r="Z37" i="1"/>
  <c r="X37" i="1"/>
  <c r="W37" i="1"/>
  <c r="AM36" i="1"/>
  <c r="AL36" i="1"/>
  <c r="AK36" i="1"/>
  <c r="AJ36" i="1"/>
  <c r="AI36" i="1"/>
  <c r="AH36" i="1"/>
  <c r="AG36" i="1"/>
  <c r="AF36" i="1"/>
  <c r="AE36" i="1"/>
  <c r="AD36" i="1"/>
  <c r="AB36" i="1"/>
  <c r="Z36" i="1"/>
  <c r="X36" i="1"/>
  <c r="W36" i="1"/>
  <c r="AM35" i="1"/>
  <c r="AL35" i="1"/>
  <c r="AK35" i="1"/>
  <c r="AJ35" i="1"/>
  <c r="AI35" i="1"/>
  <c r="AH35" i="1"/>
  <c r="AG35" i="1"/>
  <c r="AF35" i="1"/>
  <c r="AE35" i="1"/>
  <c r="AD35" i="1"/>
  <c r="AB35" i="1"/>
  <c r="Z35" i="1"/>
  <c r="X35" i="1"/>
  <c r="W35" i="1"/>
  <c r="AM34" i="1"/>
  <c r="AL34" i="1"/>
  <c r="AK34" i="1"/>
  <c r="AJ34" i="1"/>
  <c r="AI34" i="1"/>
  <c r="AH34" i="1"/>
  <c r="AG34" i="1"/>
  <c r="AF34" i="1"/>
  <c r="AE34" i="1"/>
  <c r="AD34" i="1"/>
  <c r="AB34" i="1"/>
  <c r="Z34" i="1"/>
  <c r="X34" i="1"/>
  <c r="W34" i="1"/>
  <c r="AM33" i="1"/>
  <c r="AL33" i="1"/>
  <c r="AK33" i="1"/>
  <c r="AJ33" i="1"/>
  <c r="AI33" i="1"/>
  <c r="AH33" i="1"/>
  <c r="AG33" i="1"/>
  <c r="AF33" i="1"/>
  <c r="AE33" i="1"/>
  <c r="AD33" i="1"/>
  <c r="AB33" i="1"/>
  <c r="Z33" i="1"/>
  <c r="X33" i="1"/>
  <c r="W33" i="1"/>
  <c r="AM32" i="1"/>
  <c r="AL32" i="1"/>
  <c r="AK32" i="1"/>
  <c r="AJ32" i="1"/>
  <c r="AI32" i="1"/>
  <c r="AH32" i="1"/>
  <c r="AG32" i="1"/>
  <c r="AF32" i="1"/>
  <c r="AE32" i="1"/>
  <c r="AD32" i="1"/>
  <c r="AB32" i="1"/>
  <c r="Z32" i="1"/>
  <c r="X32" i="1"/>
  <c r="W32" i="1"/>
  <c r="AM31" i="1"/>
  <c r="AL31" i="1"/>
  <c r="AK31" i="1"/>
  <c r="AJ31" i="1"/>
  <c r="AI31" i="1"/>
  <c r="AH31" i="1"/>
  <c r="AG31" i="1"/>
  <c r="AF31" i="1"/>
  <c r="AE31" i="1"/>
  <c r="AD31" i="1"/>
  <c r="AB31" i="1"/>
  <c r="Z31" i="1"/>
  <c r="X31" i="1"/>
  <c r="W31" i="1"/>
  <c r="AM30" i="1"/>
  <c r="AL30" i="1"/>
  <c r="AK30" i="1"/>
  <c r="AJ30" i="1"/>
  <c r="AI30" i="1"/>
  <c r="AH30" i="1"/>
  <c r="AG30" i="1"/>
  <c r="AF30" i="1"/>
  <c r="AE30" i="1"/>
  <c r="AD30" i="1"/>
  <c r="AB30" i="1"/>
  <c r="Z30" i="1"/>
  <c r="X30" i="1"/>
  <c r="W30" i="1"/>
  <c r="AM29" i="1"/>
  <c r="AL29" i="1"/>
  <c r="AK29" i="1"/>
  <c r="AJ29" i="1"/>
  <c r="AI29" i="1"/>
  <c r="AH29" i="1"/>
  <c r="AG29" i="1"/>
  <c r="AF29" i="1"/>
  <c r="AE29" i="1"/>
  <c r="AD29" i="1"/>
  <c r="AB29" i="1"/>
  <c r="Z29" i="1"/>
  <c r="X29" i="1"/>
  <c r="W29" i="1"/>
  <c r="AM28" i="1"/>
  <c r="AL28" i="1"/>
  <c r="AK28" i="1"/>
  <c r="AJ28" i="1"/>
  <c r="AI28" i="1"/>
  <c r="AH28" i="1"/>
  <c r="AG28" i="1"/>
  <c r="AF28" i="1"/>
  <c r="AE28" i="1"/>
  <c r="AD28" i="1"/>
  <c r="AB28" i="1"/>
  <c r="Z28" i="1"/>
  <c r="X28" i="1"/>
  <c r="W28" i="1"/>
  <c r="AM27" i="1"/>
  <c r="AL27" i="1"/>
  <c r="AK27" i="1"/>
  <c r="AJ27" i="1"/>
  <c r="AI27" i="1"/>
  <c r="AH27" i="1"/>
  <c r="AG27" i="1"/>
  <c r="AF27" i="1"/>
  <c r="AE27" i="1"/>
  <c r="AD27" i="1"/>
  <c r="AB27" i="1"/>
  <c r="Z27" i="1"/>
  <c r="X27" i="1"/>
  <c r="W27" i="1"/>
  <c r="AM26" i="1"/>
  <c r="AL26" i="1"/>
  <c r="AK26" i="1"/>
  <c r="AJ26" i="1"/>
  <c r="AI26" i="1"/>
  <c r="AH26" i="1"/>
  <c r="AG26" i="1"/>
  <c r="AF26" i="1"/>
  <c r="AE26" i="1"/>
  <c r="AD26" i="1"/>
  <c r="AB26" i="1"/>
  <c r="Z26" i="1"/>
  <c r="X26" i="1"/>
  <c r="W26" i="1"/>
  <c r="AM25" i="1"/>
  <c r="AL25" i="1"/>
  <c r="AK25" i="1"/>
  <c r="AJ25" i="1"/>
  <c r="AI25" i="1"/>
  <c r="AH25" i="1"/>
  <c r="AG25" i="1"/>
  <c r="AF25" i="1"/>
  <c r="AE25" i="1"/>
  <c r="AD25" i="1"/>
  <c r="AB25" i="1"/>
  <c r="Z25" i="1"/>
  <c r="X25" i="1"/>
  <c r="W25" i="1"/>
  <c r="AM24" i="1"/>
  <c r="AL24" i="1"/>
  <c r="AK24" i="1"/>
  <c r="AJ24" i="1"/>
  <c r="AI24" i="1"/>
  <c r="AH24" i="1"/>
  <c r="AG24" i="1"/>
  <c r="AF24" i="1"/>
  <c r="AE24" i="1"/>
  <c r="AD24" i="1"/>
  <c r="AB24" i="1"/>
  <c r="Z24" i="1"/>
  <c r="X24" i="1"/>
  <c r="W24" i="1"/>
  <c r="AM23" i="1"/>
  <c r="AL23" i="1"/>
  <c r="AK23" i="1"/>
  <c r="AJ23" i="1"/>
  <c r="AI23" i="1"/>
  <c r="AH23" i="1"/>
  <c r="AG23" i="1"/>
  <c r="AF23" i="1"/>
  <c r="AE23" i="1"/>
  <c r="AD23" i="1"/>
  <c r="AB23" i="1"/>
  <c r="Z23" i="1"/>
  <c r="X23" i="1"/>
  <c r="W23" i="1"/>
  <c r="AM22" i="1"/>
  <c r="AL22" i="1"/>
  <c r="AK22" i="1"/>
  <c r="AJ22" i="1"/>
  <c r="AI22" i="1"/>
  <c r="AH22" i="1"/>
  <c r="AG22" i="1"/>
  <c r="AF22" i="1"/>
  <c r="AE22" i="1"/>
  <c r="AD22" i="1"/>
  <c r="AB22" i="1"/>
  <c r="Z22" i="1"/>
  <c r="X22" i="1"/>
  <c r="W22" i="1"/>
  <c r="AM21" i="1"/>
  <c r="AL21" i="1"/>
  <c r="AK21" i="1"/>
  <c r="AJ21" i="1"/>
  <c r="AI21" i="1"/>
  <c r="AH21" i="1"/>
  <c r="AG21" i="1"/>
  <c r="AF21" i="1"/>
  <c r="AE21" i="1"/>
  <c r="AD21" i="1"/>
  <c r="AB21" i="1"/>
  <c r="Z21" i="1"/>
  <c r="X21" i="1"/>
  <c r="W21" i="1"/>
  <c r="AM20" i="1"/>
  <c r="AL20" i="1"/>
  <c r="AK20" i="1"/>
  <c r="AJ20" i="1"/>
  <c r="AI20" i="1"/>
  <c r="AH20" i="1"/>
  <c r="AG20" i="1"/>
  <c r="AF20" i="1"/>
  <c r="AE20" i="1"/>
  <c r="AD20" i="1"/>
  <c r="AB20" i="1"/>
  <c r="Z20" i="1"/>
  <c r="X20" i="1"/>
  <c r="W20" i="1"/>
  <c r="AM19" i="1"/>
  <c r="AL19" i="1"/>
  <c r="AK19" i="1"/>
  <c r="AJ19" i="1"/>
  <c r="AI19" i="1"/>
  <c r="AH19" i="1"/>
  <c r="AG19" i="1"/>
  <c r="AF19" i="1"/>
  <c r="AE19" i="1"/>
  <c r="AD19" i="1"/>
  <c r="AB19" i="1"/>
  <c r="Z19" i="1"/>
  <c r="X19" i="1"/>
  <c r="W19" i="1"/>
  <c r="AM18" i="1"/>
  <c r="AL18" i="1"/>
  <c r="AK18" i="1"/>
  <c r="AJ18" i="1"/>
  <c r="AI18" i="1"/>
  <c r="AH18" i="1"/>
  <c r="AG18" i="1"/>
  <c r="AF18" i="1"/>
  <c r="AE18" i="1"/>
  <c r="AD18" i="1"/>
  <c r="AB18" i="1"/>
  <c r="Z18" i="1"/>
  <c r="X18" i="1"/>
  <c r="W18" i="1"/>
  <c r="AM17" i="1"/>
  <c r="AL17" i="1"/>
  <c r="AK17" i="1"/>
  <c r="AJ17" i="1"/>
  <c r="AI17" i="1"/>
  <c r="AH17" i="1"/>
  <c r="AG17" i="1"/>
  <c r="AF17" i="1"/>
  <c r="AE17" i="1"/>
  <c r="AD17" i="1"/>
  <c r="AB17" i="1"/>
  <c r="Z17" i="1"/>
  <c r="X17" i="1"/>
  <c r="W17" i="1"/>
  <c r="AM16" i="1"/>
  <c r="AL16" i="1"/>
  <c r="AK16" i="1"/>
  <c r="AJ16" i="1"/>
  <c r="AI16" i="1"/>
  <c r="AH16" i="1"/>
  <c r="AG16" i="1"/>
  <c r="AF16" i="1"/>
  <c r="AE16" i="1"/>
  <c r="AD16" i="1"/>
  <c r="AB16" i="1"/>
  <c r="Z16" i="1"/>
  <c r="X16" i="1"/>
  <c r="W16" i="1"/>
  <c r="AM15" i="1"/>
  <c r="AL15" i="1"/>
  <c r="AK15" i="1"/>
  <c r="AJ15" i="1"/>
  <c r="AI15" i="1"/>
  <c r="AH15" i="1"/>
  <c r="AG15" i="1"/>
  <c r="AF15" i="1"/>
  <c r="AE15" i="1"/>
  <c r="AD15" i="1"/>
  <c r="AB15" i="1"/>
  <c r="Z15" i="1"/>
  <c r="X15" i="1"/>
  <c r="W15" i="1"/>
  <c r="AM14" i="1"/>
  <c r="AL14" i="1"/>
  <c r="AK14" i="1"/>
  <c r="AJ14" i="1"/>
  <c r="AI14" i="1"/>
  <c r="AH14" i="1"/>
  <c r="AG14" i="1"/>
  <c r="AF14" i="1"/>
  <c r="AE14" i="1"/>
  <c r="AD14" i="1"/>
  <c r="AB14" i="1"/>
  <c r="Z14" i="1"/>
  <c r="X14" i="1"/>
  <c r="W14" i="1"/>
  <c r="AM13" i="1"/>
  <c r="AL13" i="1"/>
  <c r="AK13" i="1"/>
  <c r="AJ13" i="1"/>
  <c r="AI13" i="1"/>
  <c r="AH13" i="1"/>
  <c r="AG13" i="1"/>
  <c r="AF13" i="1"/>
  <c r="AE13" i="1"/>
  <c r="AD13" i="1"/>
  <c r="AB13" i="1"/>
  <c r="Z13" i="1"/>
  <c r="X13" i="1"/>
  <c r="W13" i="1"/>
  <c r="AM12" i="1"/>
  <c r="AL12" i="1"/>
  <c r="AK12" i="1"/>
  <c r="AJ12" i="1"/>
  <c r="AI12" i="1"/>
  <c r="AH12" i="1"/>
  <c r="AG12" i="1"/>
  <c r="AF12" i="1"/>
  <c r="AE12" i="1"/>
  <c r="AD12" i="1"/>
  <c r="AB12" i="1"/>
  <c r="Z12" i="1"/>
  <c r="X12" i="1"/>
  <c r="W12" i="1"/>
  <c r="AM11" i="1"/>
  <c r="AL11" i="1"/>
  <c r="AK11" i="1"/>
  <c r="AJ11" i="1"/>
  <c r="AI11" i="1"/>
  <c r="AH11" i="1"/>
  <c r="AG11" i="1"/>
  <c r="AF11" i="1"/>
  <c r="AE11" i="1"/>
  <c r="AD11" i="1"/>
  <c r="AB11" i="1"/>
  <c r="Z11" i="1"/>
  <c r="X11" i="1"/>
  <c r="W11" i="1"/>
  <c r="AM10" i="1"/>
  <c r="AL10" i="1"/>
  <c r="AK10" i="1"/>
  <c r="AJ10" i="1"/>
  <c r="AI10" i="1"/>
  <c r="AH10" i="1"/>
  <c r="AG10" i="1"/>
  <c r="AF10" i="1"/>
  <c r="AE10" i="1"/>
  <c r="AD10" i="1"/>
  <c r="AB10" i="1"/>
  <c r="Z10" i="1"/>
  <c r="X10" i="1"/>
  <c r="W10" i="1"/>
  <c r="AM9" i="1"/>
  <c r="AL9" i="1"/>
  <c r="AK9" i="1"/>
  <c r="AJ9" i="1"/>
  <c r="AI9" i="1"/>
  <c r="AH9" i="1"/>
  <c r="AG9" i="1"/>
  <c r="AF9" i="1"/>
  <c r="AE9" i="1"/>
  <c r="AD9" i="1"/>
  <c r="AB9" i="1"/>
  <c r="Z9" i="1"/>
  <c r="X9" i="1"/>
  <c r="W9" i="1"/>
  <c r="AM8" i="1"/>
  <c r="AL8" i="1"/>
  <c r="AK8" i="1"/>
  <c r="AJ8" i="1"/>
  <c r="AI8" i="1"/>
  <c r="AH8" i="1"/>
  <c r="AG8" i="1"/>
  <c r="AF8" i="1"/>
  <c r="AE8" i="1"/>
  <c r="AD8" i="1"/>
  <c r="AB8" i="1"/>
  <c r="Z8" i="1"/>
  <c r="X8" i="1"/>
  <c r="W8" i="1"/>
  <c r="AM7" i="1"/>
  <c r="AL7" i="1"/>
  <c r="AK7" i="1"/>
  <c r="AJ7" i="1"/>
  <c r="AI7" i="1"/>
  <c r="AH7" i="1"/>
  <c r="AG7" i="1"/>
  <c r="AF7" i="1"/>
  <c r="AE7" i="1"/>
  <c r="AD7" i="1"/>
  <c r="AB7" i="1"/>
  <c r="Z7" i="1"/>
  <c r="X7" i="1"/>
  <c r="W7" i="1"/>
  <c r="AM6" i="1"/>
  <c r="AL6" i="1"/>
  <c r="AK6" i="1"/>
  <c r="AJ6" i="1"/>
  <c r="AI6" i="1"/>
  <c r="AH6" i="1"/>
  <c r="AG6" i="1"/>
  <c r="AF6" i="1"/>
  <c r="AE6" i="1"/>
  <c r="AD6" i="1"/>
  <c r="AB6" i="1"/>
  <c r="Z6" i="1"/>
  <c r="X6" i="1"/>
  <c r="W6" i="1"/>
  <c r="AM5" i="1"/>
  <c r="AL5" i="1"/>
  <c r="AK5" i="1"/>
  <c r="AJ5" i="1"/>
  <c r="AI5" i="1"/>
  <c r="AH5" i="1"/>
  <c r="AG5" i="1"/>
  <c r="AF5" i="1"/>
  <c r="AE5" i="1"/>
  <c r="AD5" i="1"/>
  <c r="AB5" i="1"/>
  <c r="Z5" i="1"/>
  <c r="X5" i="1"/>
  <c r="W5" i="1"/>
  <c r="O51" i="1"/>
  <c r="L51" i="1"/>
  <c r="K51" i="1"/>
  <c r="J51" i="1"/>
  <c r="I51" i="1"/>
  <c r="O50" i="1"/>
  <c r="L50" i="1"/>
  <c r="K50" i="1"/>
  <c r="J50" i="1"/>
  <c r="I50" i="1"/>
  <c r="O49" i="1"/>
  <c r="L49" i="1"/>
  <c r="K49" i="1"/>
  <c r="J49" i="1"/>
  <c r="I49" i="1"/>
  <c r="O48" i="1"/>
  <c r="L48" i="1"/>
  <c r="K48" i="1"/>
  <c r="J48" i="1"/>
  <c r="I48" i="1"/>
  <c r="O47" i="1"/>
  <c r="L47" i="1"/>
  <c r="K47" i="1"/>
  <c r="J47" i="1"/>
  <c r="I47" i="1"/>
  <c r="O46" i="1"/>
  <c r="L46" i="1"/>
  <c r="K46" i="1"/>
  <c r="J46" i="1"/>
  <c r="I46" i="1"/>
  <c r="O45" i="1"/>
  <c r="L45" i="1"/>
  <c r="K45" i="1"/>
  <c r="J45" i="1"/>
  <c r="I45" i="1"/>
  <c r="O44" i="1"/>
  <c r="L44" i="1"/>
  <c r="K44" i="1"/>
  <c r="J44" i="1"/>
  <c r="I44" i="1"/>
  <c r="O43" i="1"/>
  <c r="L43" i="1"/>
  <c r="K43" i="1"/>
  <c r="J43" i="1"/>
  <c r="I43" i="1"/>
  <c r="O42" i="1"/>
  <c r="L42" i="1"/>
  <c r="K42" i="1"/>
  <c r="J42" i="1"/>
  <c r="I42" i="1"/>
  <c r="O41" i="1"/>
  <c r="L41" i="1"/>
  <c r="K41" i="1"/>
  <c r="J41" i="1"/>
  <c r="I41" i="1"/>
  <c r="O40" i="1"/>
  <c r="L40" i="1"/>
  <c r="K40" i="1"/>
  <c r="J40" i="1"/>
  <c r="I40" i="1"/>
  <c r="O39" i="1"/>
  <c r="L39" i="1"/>
  <c r="K39" i="1"/>
  <c r="J39" i="1"/>
  <c r="I39" i="1"/>
  <c r="O38" i="1"/>
  <c r="L38" i="1"/>
  <c r="K38" i="1"/>
  <c r="J38" i="1"/>
  <c r="I38" i="1"/>
  <c r="O37" i="1"/>
  <c r="L37" i="1"/>
  <c r="K37" i="1"/>
  <c r="J37" i="1"/>
  <c r="I37" i="1"/>
  <c r="O36" i="1"/>
  <c r="L36" i="1"/>
  <c r="K36" i="1"/>
  <c r="J36" i="1"/>
  <c r="I36" i="1"/>
  <c r="O35" i="1"/>
  <c r="L35" i="1"/>
  <c r="K35" i="1"/>
  <c r="J35" i="1"/>
  <c r="I35" i="1"/>
  <c r="O34" i="1"/>
  <c r="L34" i="1"/>
  <c r="K34" i="1"/>
  <c r="J34" i="1"/>
  <c r="I34" i="1"/>
  <c r="O33" i="1"/>
  <c r="L33" i="1"/>
  <c r="K33" i="1"/>
  <c r="J33" i="1"/>
  <c r="I33" i="1"/>
  <c r="O32" i="1"/>
  <c r="L32" i="1"/>
  <c r="K32" i="1"/>
  <c r="J32" i="1"/>
  <c r="I32" i="1"/>
  <c r="O31" i="1"/>
  <c r="L31" i="1"/>
  <c r="K31" i="1"/>
  <c r="J31" i="1"/>
  <c r="I31" i="1"/>
  <c r="O30" i="1"/>
  <c r="L30" i="1"/>
  <c r="K30" i="1"/>
  <c r="J30" i="1"/>
  <c r="I30" i="1"/>
  <c r="O29" i="1"/>
  <c r="L29" i="1"/>
  <c r="K29" i="1"/>
  <c r="J29" i="1"/>
  <c r="I29" i="1"/>
  <c r="O28" i="1"/>
  <c r="L28" i="1"/>
  <c r="K28" i="1"/>
  <c r="J28" i="1"/>
  <c r="I28" i="1"/>
  <c r="O27" i="1"/>
  <c r="L27" i="1"/>
  <c r="K27" i="1"/>
  <c r="J27" i="1"/>
  <c r="I27" i="1"/>
  <c r="O26" i="1"/>
  <c r="L26" i="1"/>
  <c r="K26" i="1"/>
  <c r="J26" i="1"/>
  <c r="I26" i="1"/>
  <c r="O25" i="1"/>
  <c r="L25" i="1"/>
  <c r="K25" i="1"/>
  <c r="J25" i="1"/>
  <c r="I25" i="1"/>
  <c r="O24" i="1"/>
  <c r="L24" i="1"/>
  <c r="K24" i="1"/>
  <c r="J24" i="1"/>
  <c r="I24" i="1"/>
  <c r="O23" i="1"/>
  <c r="L23" i="1"/>
  <c r="K23" i="1"/>
  <c r="J23" i="1"/>
  <c r="I23" i="1"/>
  <c r="O22" i="1"/>
  <c r="L22" i="1"/>
  <c r="K22" i="1"/>
  <c r="J22" i="1"/>
  <c r="I22" i="1"/>
  <c r="O21" i="1"/>
  <c r="L21" i="1"/>
  <c r="K21" i="1"/>
  <c r="J21" i="1"/>
  <c r="I21" i="1"/>
  <c r="O20" i="1"/>
  <c r="L20" i="1"/>
  <c r="K20" i="1"/>
  <c r="J20" i="1"/>
  <c r="I20" i="1"/>
  <c r="O19" i="1"/>
  <c r="L19" i="1"/>
  <c r="K19" i="1"/>
  <c r="J19" i="1"/>
  <c r="I19" i="1"/>
  <c r="O18" i="1"/>
  <c r="L18" i="1"/>
  <c r="K18" i="1"/>
  <c r="J18" i="1"/>
  <c r="I18" i="1"/>
  <c r="O17" i="1"/>
  <c r="L17" i="1"/>
  <c r="K17" i="1"/>
  <c r="J17" i="1"/>
  <c r="I17" i="1"/>
  <c r="O16" i="1"/>
  <c r="L16" i="1"/>
  <c r="K16" i="1"/>
  <c r="J16" i="1"/>
  <c r="I16" i="1"/>
  <c r="O15" i="1"/>
  <c r="L15" i="1"/>
  <c r="K15" i="1"/>
  <c r="J15" i="1"/>
  <c r="I15" i="1"/>
  <c r="O14" i="1"/>
  <c r="L14" i="1"/>
  <c r="K14" i="1"/>
  <c r="J14" i="1"/>
  <c r="I14" i="1"/>
  <c r="O13" i="1"/>
  <c r="L13" i="1"/>
  <c r="K13" i="1"/>
  <c r="J13" i="1"/>
  <c r="I13" i="1"/>
  <c r="O12" i="1"/>
  <c r="L12" i="1"/>
  <c r="K12" i="1"/>
  <c r="J12" i="1"/>
  <c r="I12" i="1"/>
  <c r="O11" i="1"/>
  <c r="L11" i="1"/>
  <c r="K11" i="1"/>
  <c r="J11" i="1"/>
  <c r="I11" i="1"/>
  <c r="O10" i="1"/>
  <c r="L10" i="1"/>
  <c r="K10" i="1"/>
  <c r="J10" i="1"/>
  <c r="I10" i="1"/>
  <c r="O9" i="1"/>
  <c r="L9" i="1"/>
  <c r="K9" i="1"/>
  <c r="J9" i="1"/>
  <c r="I9" i="1"/>
  <c r="O8" i="1"/>
  <c r="L8" i="1"/>
  <c r="K8" i="1"/>
  <c r="J8" i="1"/>
  <c r="I8" i="1"/>
  <c r="O7" i="1"/>
  <c r="L7" i="1"/>
  <c r="K7" i="1"/>
  <c r="J7" i="1"/>
  <c r="I7" i="1"/>
  <c r="O6" i="1"/>
  <c r="L6" i="1"/>
  <c r="K6" i="1"/>
  <c r="J6" i="1"/>
  <c r="I6" i="1"/>
  <c r="O5" i="1"/>
  <c r="L5" i="1"/>
  <c r="K5" i="1"/>
  <c r="J5" i="1"/>
  <c r="I5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53" i="1"/>
  <c r="B53" i="1"/>
  <c r="AF53" i="1" s="1"/>
  <c r="D52" i="1"/>
  <c r="B52" i="1"/>
  <c r="AB52" i="1" s="1"/>
  <c r="D51" i="1"/>
  <c r="B51" i="1"/>
  <c r="AB53" i="1" s="1"/>
  <c r="D50" i="1"/>
  <c r="B50" i="1"/>
  <c r="D49" i="1"/>
  <c r="B49" i="1"/>
  <c r="D48" i="1"/>
  <c r="B48" i="1"/>
  <c r="AQ48" i="1" s="1"/>
  <c r="D47" i="1"/>
  <c r="B47" i="1"/>
  <c r="AQ47" i="1" s="1"/>
  <c r="D46" i="1"/>
  <c r="B46" i="1"/>
  <c r="AQ46" i="1" s="1"/>
  <c r="D45" i="1"/>
  <c r="B45" i="1"/>
  <c r="AQ45" i="1" s="1"/>
  <c r="D44" i="1"/>
  <c r="B44" i="1"/>
  <c r="AQ44" i="1" s="1"/>
  <c r="D43" i="1"/>
  <c r="B43" i="1"/>
  <c r="AQ43" i="1" s="1"/>
  <c r="D42" i="1"/>
  <c r="B42" i="1"/>
  <c r="AQ42" i="1" s="1"/>
  <c r="D41" i="1"/>
  <c r="B41" i="1"/>
  <c r="AQ41" i="1" s="1"/>
  <c r="D40" i="1"/>
  <c r="B40" i="1"/>
  <c r="D39" i="1"/>
  <c r="B39" i="1"/>
  <c r="AQ39" i="1" s="1"/>
  <c r="D38" i="1"/>
  <c r="B38" i="1"/>
  <c r="AQ38" i="1" s="1"/>
  <c r="D37" i="1"/>
  <c r="B37" i="1"/>
  <c r="AQ37" i="1" s="1"/>
  <c r="D36" i="1"/>
  <c r="B36" i="1"/>
  <c r="AQ36" i="1" s="1"/>
  <c r="D35" i="1"/>
  <c r="B35" i="1"/>
  <c r="AQ35" i="1" s="1"/>
  <c r="D34" i="1"/>
  <c r="B34" i="1"/>
  <c r="AQ34" i="1" s="1"/>
  <c r="D33" i="1"/>
  <c r="B33" i="1"/>
  <c r="AQ33" i="1" s="1"/>
  <c r="D32" i="1"/>
  <c r="B32" i="1"/>
  <c r="AQ32" i="1" s="1"/>
  <c r="D31" i="1"/>
  <c r="B31" i="1"/>
  <c r="AQ31" i="1" s="1"/>
  <c r="D30" i="1"/>
  <c r="B30" i="1"/>
  <c r="AQ30" i="1" s="1"/>
  <c r="D29" i="1"/>
  <c r="B29" i="1"/>
  <c r="AQ29" i="1" s="1"/>
  <c r="D28" i="1"/>
  <c r="B28" i="1"/>
  <c r="AQ28" i="1" s="1"/>
  <c r="D27" i="1"/>
  <c r="B27" i="1"/>
  <c r="AQ27" i="1" s="1"/>
  <c r="D26" i="1"/>
  <c r="B26" i="1"/>
  <c r="AQ26" i="1" s="1"/>
  <c r="D25" i="1"/>
  <c r="B25" i="1"/>
  <c r="AQ25" i="1" s="1"/>
  <c r="D24" i="1"/>
  <c r="B24" i="1"/>
  <c r="AQ24" i="1" s="1"/>
  <c r="D23" i="1"/>
  <c r="B23" i="1"/>
  <c r="AQ23" i="1" s="1"/>
  <c r="D22" i="1"/>
  <c r="B22" i="1"/>
  <c r="AQ22" i="1" s="1"/>
  <c r="D21" i="1"/>
  <c r="B21" i="1"/>
  <c r="AQ21" i="1" s="1"/>
  <c r="D20" i="1"/>
  <c r="B20" i="1"/>
  <c r="AQ20" i="1" s="1"/>
  <c r="D19" i="1"/>
  <c r="B19" i="1"/>
  <c r="AQ19" i="1" s="1"/>
  <c r="D18" i="1"/>
  <c r="B18" i="1"/>
  <c r="AQ18" i="1" s="1"/>
  <c r="D17" i="1"/>
  <c r="B17" i="1"/>
  <c r="AQ17" i="1" s="1"/>
  <c r="D16" i="1"/>
  <c r="B16" i="1"/>
  <c r="D15" i="1"/>
  <c r="B15" i="1"/>
  <c r="D14" i="1"/>
  <c r="B14" i="1"/>
  <c r="D13" i="1"/>
  <c r="B13" i="1"/>
  <c r="AQ13" i="1" s="1"/>
  <c r="D12" i="1"/>
  <c r="B12" i="1"/>
  <c r="AQ12" i="1" s="1"/>
  <c r="D11" i="1"/>
  <c r="B11" i="1"/>
  <c r="AQ11" i="1" s="1"/>
  <c r="D10" i="1"/>
  <c r="B10" i="1"/>
  <c r="D9" i="1"/>
  <c r="B9" i="1"/>
  <c r="D8" i="1"/>
  <c r="B8" i="1"/>
  <c r="AQ8" i="1" s="1"/>
  <c r="D7" i="1"/>
  <c r="B7" i="1"/>
  <c r="AQ7" i="1" s="1"/>
  <c r="D6" i="1"/>
  <c r="B6" i="1"/>
  <c r="AQ6" i="1" s="1"/>
  <c r="D5" i="1"/>
  <c r="B5" i="1"/>
  <c r="AQ5" i="1" s="1"/>
  <c r="M52" i="1" l="1"/>
  <c r="M53" i="1"/>
  <c r="W53" i="1"/>
  <c r="AM52" i="1"/>
  <c r="AL52" i="1"/>
  <c r="AH52" i="1"/>
  <c r="O52" i="1"/>
  <c r="AG52" i="1"/>
  <c r="L52" i="1"/>
  <c r="E52" i="1"/>
  <c r="AF52" i="1"/>
  <c r="K52" i="1"/>
  <c r="Y52" i="1"/>
  <c r="AE52" i="1"/>
  <c r="J52" i="1"/>
  <c r="I52" i="1"/>
  <c r="AD52" i="1"/>
  <c r="AD53" i="1"/>
  <c r="W52" i="1"/>
  <c r="X52" i="1"/>
  <c r="AE53" i="1"/>
  <c r="O53" i="1"/>
  <c r="L53" i="1"/>
  <c r="K53" i="1"/>
  <c r="J53" i="1"/>
  <c r="I53" i="1"/>
  <c r="AM53" i="1"/>
  <c r="E53" i="1"/>
  <c r="AL53" i="1"/>
  <c r="Y53" i="1"/>
  <c r="AH53" i="1"/>
  <c r="AG53" i="1"/>
  <c r="Z52" i="1"/>
  <c r="AC52" i="1"/>
  <c r="AV31" i="1"/>
  <c r="AV38" i="1"/>
  <c r="AV41" i="1" l="1"/>
  <c r="AW34" i="1"/>
  <c r="AW47" i="1"/>
  <c r="AW31" i="1"/>
  <c r="AV47" i="1"/>
  <c r="AW28" i="1"/>
  <c r="AV42" i="1"/>
  <c r="AV34" i="1"/>
  <c r="AV28" i="1"/>
  <c r="AW13" i="1"/>
  <c r="AW11" i="1"/>
  <c r="AW50" i="1"/>
  <c r="AV11" i="1"/>
  <c r="AV24" i="1"/>
  <c r="AW25" i="1"/>
  <c r="AW39" i="1"/>
  <c r="AV32" i="1"/>
  <c r="AV26" i="1"/>
  <c r="AV13" i="1"/>
  <c r="AW17" i="1"/>
  <c r="AW36" i="1"/>
  <c r="AW41" i="1"/>
  <c r="AW15" i="1"/>
  <c r="AV35" i="1"/>
  <c r="AV29" i="1"/>
  <c r="AW7" i="1"/>
  <c r="AV7" i="1"/>
  <c r="AW46" i="1"/>
  <c r="AW19" i="1"/>
  <c r="AV10" i="1"/>
  <c r="AW21" i="1"/>
  <c r="AW40" i="1"/>
  <c r="AV21" i="1"/>
  <c r="AV27" i="1"/>
  <c r="AW42" i="1"/>
  <c r="AV36" i="1"/>
  <c r="AV30" i="1"/>
  <c r="AV16" i="1"/>
  <c r="AW22" i="1"/>
  <c r="AS9" i="1"/>
  <c r="AX9" i="1" s="1"/>
  <c r="AW52" i="1"/>
  <c r="AW33" i="1"/>
  <c r="AV52" i="1"/>
  <c r="AS51" i="1"/>
  <c r="AX51" i="1" s="1"/>
  <c r="AV19" i="1"/>
  <c r="AV50" i="1"/>
  <c r="AV6" i="1"/>
  <c r="AW6" i="1"/>
  <c r="AV17" i="1"/>
  <c r="AW12" i="1"/>
  <c r="AV48" i="1"/>
  <c r="AW10" i="1"/>
  <c r="AW49" i="1"/>
  <c r="AW43" i="1"/>
  <c r="AW20" i="1"/>
  <c r="AW14" i="1"/>
  <c r="AV49" i="1"/>
  <c r="AV43" i="1"/>
  <c r="AV14" i="1"/>
  <c r="AW8" i="1"/>
  <c r="AV8" i="1"/>
  <c r="AS37" i="1"/>
  <c r="AX37" i="1" s="1"/>
  <c r="AW53" i="1"/>
  <c r="AW30" i="1"/>
  <c r="AW24" i="1"/>
  <c r="AV18" i="1"/>
  <c r="AV12" i="1"/>
  <c r="AW29" i="1"/>
  <c r="AV46" i="1"/>
  <c r="AW45" i="1"/>
  <c r="AW16" i="1"/>
  <c r="AV45" i="1"/>
  <c r="AV22" i="1"/>
  <c r="AW27" i="1"/>
  <c r="AV39" i="1"/>
  <c r="AV33" i="1"/>
  <c r="AS44" i="1"/>
  <c r="AX44" i="1" s="1"/>
  <c r="AW38" i="1"/>
  <c r="AW32" i="1"/>
  <c r="AS52" i="1"/>
  <c r="AX52" i="1" s="1"/>
  <c r="AS20" i="1"/>
  <c r="AX20" i="1" s="1"/>
  <c r="AS6" i="1"/>
  <c r="AX6" i="1" s="1"/>
  <c r="AS29" i="1"/>
  <c r="AX29" i="1" s="1"/>
  <c r="AS15" i="1"/>
  <c r="AX15" i="1" s="1"/>
  <c r="AW51" i="1"/>
  <c r="AS47" i="1"/>
  <c r="AX47" i="1" s="1"/>
  <c r="AW37" i="1"/>
  <c r="AV51" i="1"/>
  <c r="AV37" i="1"/>
  <c r="AS24" i="1"/>
  <c r="AX24" i="1" s="1"/>
  <c r="AS10" i="1"/>
  <c r="AX10" i="1" s="1"/>
  <c r="AS42" i="1"/>
  <c r="AX42" i="1" s="1"/>
  <c r="AW23" i="1"/>
  <c r="AS19" i="1"/>
  <c r="AX19" i="1" s="1"/>
  <c r="AW9" i="1"/>
  <c r="AV23" i="1"/>
  <c r="AW18" i="1"/>
  <c r="AS14" i="1"/>
  <c r="AX14" i="1" s="1"/>
  <c r="AV9" i="1"/>
  <c r="AS39" i="1"/>
  <c r="AX39" i="1" s="1"/>
  <c r="AS21" i="1"/>
  <c r="AX21" i="1" s="1"/>
  <c r="AS30" i="1"/>
  <c r="AX30" i="1" s="1"/>
  <c r="AS16" i="1"/>
  <c r="AX16" i="1" s="1"/>
  <c r="AS34" i="1"/>
  <c r="AX34" i="1" s="1"/>
  <c r="AS25" i="1"/>
  <c r="AX25" i="1" s="1"/>
  <c r="AS11" i="1"/>
  <c r="AX11" i="1" s="1"/>
  <c r="AS46" i="1"/>
  <c r="AX46" i="1" s="1"/>
  <c r="AS32" i="1"/>
  <c r="AX32" i="1" s="1"/>
  <c r="AS50" i="1"/>
  <c r="AX50" i="1" s="1"/>
  <c r="AS41" i="1"/>
  <c r="AX41" i="1" s="1"/>
  <c r="AS27" i="1"/>
  <c r="AX27" i="1" s="1"/>
  <c r="AS22" i="1"/>
  <c r="AX22" i="1" s="1"/>
  <c r="AS17" i="1"/>
  <c r="AX17" i="1" s="1"/>
  <c r="AV53" i="1"/>
  <c r="AS49" i="1"/>
  <c r="AX49" i="1" s="1"/>
  <c r="AW44" i="1"/>
  <c r="AV40" i="1"/>
  <c r="AS12" i="1"/>
  <c r="AX12" i="1" s="1"/>
  <c r="AS35" i="1"/>
  <c r="AX35" i="1" s="1"/>
  <c r="AS26" i="1"/>
  <c r="AX26" i="1" s="1"/>
  <c r="AS45" i="1"/>
  <c r="AX45" i="1" s="1"/>
  <c r="AS36" i="1"/>
  <c r="AX36" i="1" s="1"/>
  <c r="AW26" i="1"/>
  <c r="AW48" i="1"/>
  <c r="AV44" i="1"/>
  <c r="AS40" i="1"/>
  <c r="AX40" i="1" s="1"/>
  <c r="AW35" i="1"/>
  <c r="AS31" i="1"/>
  <c r="AX31" i="1" s="1"/>
  <c r="AS7" i="1"/>
  <c r="AX7" i="1" s="1"/>
  <c r="AS53" i="1"/>
  <c r="AX53" i="1" s="1"/>
  <c r="AS48" i="1"/>
  <c r="AX48" i="1" s="1"/>
  <c r="AS43" i="1"/>
  <c r="AX43" i="1" s="1"/>
  <c r="AS38" i="1"/>
  <c r="AX38" i="1" s="1"/>
  <c r="AS33" i="1"/>
  <c r="AX33" i="1" s="1"/>
  <c r="AS28" i="1"/>
  <c r="AX28" i="1" s="1"/>
  <c r="AS23" i="1"/>
  <c r="AX23" i="1" s="1"/>
  <c r="AS18" i="1"/>
  <c r="AX18" i="1" s="1"/>
  <c r="AS13" i="1"/>
  <c r="AX13" i="1" s="1"/>
  <c r="AS8" i="1"/>
  <c r="AX8" i="1" s="1"/>
  <c r="AV25" i="1"/>
  <c r="AV20" i="1"/>
  <c r="AV15" i="1"/>
  <c r="BE52" i="1" l="1"/>
  <c r="BE53" i="1" l="1"/>
  <c r="AY52" i="1"/>
  <c r="AY51" i="1"/>
  <c r="AY53" i="1"/>
  <c r="AP51" i="1" l="1"/>
  <c r="G51" i="1"/>
  <c r="AP50" i="1"/>
  <c r="AP49" i="1"/>
  <c r="AP48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47" i="1" l="1"/>
  <c r="F6" i="1"/>
  <c r="P37" i="1"/>
  <c r="N32" i="1"/>
  <c r="R32" i="1" s="1"/>
  <c r="F33" i="1"/>
  <c r="N44" i="1"/>
  <c r="F45" i="1"/>
  <c r="G42" i="1"/>
  <c r="Q42" i="1" s="1"/>
  <c r="H42" i="1" s="1"/>
  <c r="F29" i="1"/>
  <c r="N36" i="1"/>
  <c r="R36" i="1" s="1"/>
  <c r="F37" i="1"/>
  <c r="P8" i="1"/>
  <c r="V48" i="1"/>
  <c r="AA48" i="1" s="1"/>
  <c r="G26" i="1"/>
  <c r="V9" i="1"/>
  <c r="AA9" i="1" s="1"/>
  <c r="G20" i="1"/>
  <c r="Q20" i="1" s="1"/>
  <c r="H20" i="1" s="1"/>
  <c r="N10" i="1"/>
  <c r="R10" i="1" s="1"/>
  <c r="F11" i="1"/>
  <c r="N14" i="1"/>
  <c r="R14" i="1" s="1"/>
  <c r="G16" i="1"/>
  <c r="Q16" i="1" s="1"/>
  <c r="H16" i="1" s="1"/>
  <c r="G12" i="1"/>
  <c r="Q12" i="1" s="1"/>
  <c r="U12" i="1" s="1"/>
  <c r="V13" i="1"/>
  <c r="AA13" i="1" s="1"/>
  <c r="F15" i="1"/>
  <c r="N38" i="1"/>
  <c r="R38" i="1" s="1"/>
  <c r="F47" i="1"/>
  <c r="Q51" i="1"/>
  <c r="H51" i="1" s="1"/>
  <c r="N23" i="1"/>
  <c r="R23" i="1" s="1"/>
  <c r="N27" i="1"/>
  <c r="R27" i="1" s="1"/>
  <c r="F28" i="1"/>
  <c r="N47" i="1"/>
  <c r="R47" i="1" s="1"/>
  <c r="F48" i="1"/>
  <c r="P48" i="1"/>
  <c r="G41" i="1"/>
  <c r="Q41" i="1" s="1"/>
  <c r="H41" i="1" s="1"/>
  <c r="F34" i="1"/>
  <c r="F38" i="1"/>
  <c r="N49" i="1"/>
  <c r="R49" i="1" s="1"/>
  <c r="G48" i="1"/>
  <c r="Q48" i="1" s="1"/>
  <c r="U48" i="1" s="1"/>
  <c r="N25" i="1"/>
  <c r="R25" i="1" s="1"/>
  <c r="N7" i="1"/>
  <c r="R7" i="1" s="1"/>
  <c r="V41" i="1"/>
  <c r="AA41" i="1" s="1"/>
  <c r="F23" i="1"/>
  <c r="F39" i="1"/>
  <c r="P22" i="1"/>
  <c r="P34" i="1"/>
  <c r="P42" i="1"/>
  <c r="G8" i="1"/>
  <c r="Q8" i="1" s="1"/>
  <c r="H8" i="1" s="1"/>
  <c r="V35" i="1"/>
  <c r="AA35" i="1" s="1"/>
  <c r="V43" i="1"/>
  <c r="AA43" i="1" s="1"/>
  <c r="V47" i="1"/>
  <c r="AA47" i="1" s="1"/>
  <c r="G9" i="1"/>
  <c r="Q9" i="1" s="1"/>
  <c r="H9" i="1" s="1"/>
  <c r="F9" i="1"/>
  <c r="N12" i="1"/>
  <c r="R12" i="1" s="1"/>
  <c r="F13" i="1"/>
  <c r="F10" i="1"/>
  <c r="V8" i="1"/>
  <c r="AA8" i="1" s="1"/>
  <c r="V6" i="1"/>
  <c r="AA6" i="1" s="1"/>
  <c r="P46" i="1"/>
  <c r="N50" i="1"/>
  <c r="R50" i="1" s="1"/>
  <c r="P11" i="1"/>
  <c r="V7" i="1"/>
  <c r="AA7" i="1" s="1"/>
  <c r="N8" i="1"/>
  <c r="R8" i="1" s="1"/>
  <c r="P31" i="1"/>
  <c r="P43" i="1"/>
  <c r="P16" i="1"/>
  <c r="V16" i="1"/>
  <c r="AA16" i="1" s="1"/>
  <c r="G21" i="1"/>
  <c r="Q21" i="1" s="1"/>
  <c r="H21" i="1" s="1"/>
  <c r="P28" i="1"/>
  <c r="N48" i="1"/>
  <c r="R48" i="1" s="1"/>
  <c r="N9" i="1"/>
  <c r="R9" i="1" s="1"/>
  <c r="N13" i="1"/>
  <c r="R13" i="1" s="1"/>
  <c r="N17" i="1"/>
  <c r="R17" i="1" s="1"/>
  <c r="F18" i="1"/>
  <c r="V28" i="1"/>
  <c r="AA28" i="1" s="1"/>
  <c r="V40" i="1"/>
  <c r="AA40" i="1" s="1"/>
  <c r="P9" i="1"/>
  <c r="F26" i="1"/>
  <c r="N41" i="1"/>
  <c r="R41" i="1" s="1"/>
  <c r="F42" i="1"/>
  <c r="N45" i="1"/>
  <c r="R45" i="1" s="1"/>
  <c r="F46" i="1"/>
  <c r="G22" i="1"/>
  <c r="Q22" i="1" s="1"/>
  <c r="H22" i="1" s="1"/>
  <c r="P45" i="1"/>
  <c r="G38" i="1"/>
  <c r="Q38" i="1" s="1"/>
  <c r="H38" i="1" s="1"/>
  <c r="G11" i="1"/>
  <c r="Q11" i="1" s="1"/>
  <c r="U11" i="1" s="1"/>
  <c r="V25" i="1"/>
  <c r="AA25" i="1" s="1"/>
  <c r="F27" i="1"/>
  <c r="V10" i="1"/>
  <c r="AA10" i="1" s="1"/>
  <c r="V14" i="1"/>
  <c r="AA14" i="1" s="1"/>
  <c r="G23" i="1"/>
  <c r="Q23" i="1" s="1"/>
  <c r="H23" i="1" s="1"/>
  <c r="V22" i="1"/>
  <c r="AA22" i="1" s="1"/>
  <c r="G27" i="1"/>
  <c r="Q27" i="1" s="1"/>
  <c r="G35" i="1"/>
  <c r="Q35" i="1" s="1"/>
  <c r="H35" i="1" s="1"/>
  <c r="V26" i="1"/>
  <c r="AA26" i="1" s="1"/>
  <c r="G43" i="1"/>
  <c r="Q43" i="1" s="1"/>
  <c r="H43" i="1" s="1"/>
  <c r="N15" i="1"/>
  <c r="R15" i="1" s="1"/>
  <c r="F16" i="1"/>
  <c r="N19" i="1"/>
  <c r="R19" i="1" s="1"/>
  <c r="F20" i="1"/>
  <c r="N30" i="1"/>
  <c r="R30" i="1" s="1"/>
  <c r="F31" i="1"/>
  <c r="N34" i="1"/>
  <c r="R34" i="1" s="1"/>
  <c r="F35" i="1"/>
  <c r="G46" i="1"/>
  <c r="Q46" i="1" s="1"/>
  <c r="F43" i="1"/>
  <c r="P15" i="1"/>
  <c r="P23" i="1"/>
  <c r="G24" i="1"/>
  <c r="Q24" i="1" s="1"/>
  <c r="U24" i="1" s="1"/>
  <c r="V38" i="1"/>
  <c r="AA38" i="1" s="1"/>
  <c r="G6" i="1"/>
  <c r="Q6" i="1" s="1"/>
  <c r="N31" i="1"/>
  <c r="R31" i="1" s="1"/>
  <c r="F32" i="1"/>
  <c r="N35" i="1"/>
  <c r="R35" i="1" s="1"/>
  <c r="T35" i="1" s="1"/>
  <c r="F36" i="1"/>
  <c r="P49" i="1"/>
  <c r="G50" i="1"/>
  <c r="Q50" i="1" s="1"/>
  <c r="U50" i="1" s="1"/>
  <c r="N20" i="1"/>
  <c r="R20" i="1" s="1"/>
  <c r="F21" i="1"/>
  <c r="G28" i="1"/>
  <c r="Q28" i="1" s="1"/>
  <c r="H28" i="1" s="1"/>
  <c r="N39" i="1"/>
  <c r="R39" i="1" s="1"/>
  <c r="F40" i="1"/>
  <c r="V49" i="1"/>
  <c r="AA49" i="1" s="1"/>
  <c r="F7" i="1"/>
  <c r="N24" i="1"/>
  <c r="R24" i="1" s="1"/>
  <c r="F25" i="1"/>
  <c r="V27" i="1"/>
  <c r="AA27" i="1" s="1"/>
  <c r="G32" i="1"/>
  <c r="Q32" i="1" s="1"/>
  <c r="U32" i="1" s="1"/>
  <c r="G36" i="1"/>
  <c r="Q36" i="1" s="1"/>
  <c r="U36" i="1" s="1"/>
  <c r="P39" i="1"/>
  <c r="V46" i="1"/>
  <c r="AA46" i="1" s="1"/>
  <c r="G47" i="1"/>
  <c r="Q47" i="1" s="1"/>
  <c r="F51" i="1"/>
  <c r="G10" i="1"/>
  <c r="Q10" i="1" s="1"/>
  <c r="U10" i="1" s="1"/>
  <c r="N28" i="1"/>
  <c r="R28" i="1" s="1"/>
  <c r="P13" i="1"/>
  <c r="G40" i="1"/>
  <c r="Q40" i="1" s="1"/>
  <c r="H40" i="1" s="1"/>
  <c r="P17" i="1"/>
  <c r="N21" i="1"/>
  <c r="R21" i="1" s="1"/>
  <c r="P36" i="1"/>
  <c r="N40" i="1"/>
  <c r="R40" i="1" s="1"/>
  <c r="F41" i="1"/>
  <c r="G44" i="1"/>
  <c r="Q44" i="1" s="1"/>
  <c r="H44" i="1" s="1"/>
  <c r="P47" i="1"/>
  <c r="V50" i="1"/>
  <c r="AA50" i="1" s="1"/>
  <c r="N51" i="1"/>
  <c r="R51" i="1" s="1"/>
  <c r="P19" i="1"/>
  <c r="G18" i="1"/>
  <c r="F8" i="1"/>
  <c r="V32" i="1"/>
  <c r="AA32" i="1" s="1"/>
  <c r="G37" i="1"/>
  <c r="Q37" i="1" s="1"/>
  <c r="P51" i="1"/>
  <c r="N18" i="1"/>
  <c r="R18" i="1" s="1"/>
  <c r="F19" i="1"/>
  <c r="P25" i="1"/>
  <c r="N29" i="1"/>
  <c r="R29" i="1" s="1"/>
  <c r="N33" i="1"/>
  <c r="R33" i="1" s="1"/>
  <c r="Q26" i="1"/>
  <c r="N11" i="1"/>
  <c r="R11" i="1" s="1"/>
  <c r="F12" i="1"/>
  <c r="P29" i="1"/>
  <c r="G30" i="1"/>
  <c r="Q30" i="1" s="1"/>
  <c r="H30" i="1" s="1"/>
  <c r="P33" i="1"/>
  <c r="V44" i="1"/>
  <c r="AA44" i="1" s="1"/>
  <c r="G19" i="1"/>
  <c r="Q19" i="1" s="1"/>
  <c r="V29" i="1"/>
  <c r="AA29" i="1" s="1"/>
  <c r="V33" i="1"/>
  <c r="AA33" i="1" s="1"/>
  <c r="F49" i="1"/>
  <c r="AY14" i="1"/>
  <c r="AY41" i="1"/>
  <c r="AY50" i="1"/>
  <c r="AY8" i="1"/>
  <c r="AY20" i="1"/>
  <c r="P7" i="1"/>
  <c r="AY17" i="1"/>
  <c r="AY29" i="1"/>
  <c r="F50" i="1"/>
  <c r="AY27" i="1"/>
  <c r="AY45" i="1"/>
  <c r="AY48" i="1"/>
  <c r="P10" i="1"/>
  <c r="F14" i="1"/>
  <c r="G17" i="1"/>
  <c r="Q17" i="1" s="1"/>
  <c r="H17" i="1" s="1"/>
  <c r="AY39" i="1"/>
  <c r="AY6" i="1"/>
  <c r="AY18" i="1"/>
  <c r="AY21" i="1"/>
  <c r="G29" i="1"/>
  <c r="Q29" i="1" s="1"/>
  <c r="U29" i="1" s="1"/>
  <c r="P38" i="1"/>
  <c r="AY9" i="1"/>
  <c r="F24" i="1"/>
  <c r="G45" i="1"/>
  <c r="Q45" i="1" s="1"/>
  <c r="H45" i="1" s="1"/>
  <c r="P50" i="1"/>
  <c r="P20" i="1"/>
  <c r="P32" i="1"/>
  <c r="P35" i="1"/>
  <c r="F30" i="1"/>
  <c r="G39" i="1"/>
  <c r="Q39" i="1" s="1"/>
  <c r="AY7" i="1"/>
  <c r="P14" i="1"/>
  <c r="V20" i="1"/>
  <c r="AA20" i="1" s="1"/>
  <c r="V23" i="1"/>
  <c r="AA23" i="1" s="1"/>
  <c r="AY25" i="1"/>
  <c r="AY19" i="1"/>
  <c r="G33" i="1"/>
  <c r="Q33" i="1" s="1"/>
  <c r="N6" i="1"/>
  <c r="R6" i="1" s="1"/>
  <c r="AY40" i="1"/>
  <c r="P6" i="1"/>
  <c r="V11" i="1"/>
  <c r="AA11" i="1" s="1"/>
  <c r="AY13" i="1"/>
  <c r="G15" i="1"/>
  <c r="Q15" i="1" s="1"/>
  <c r="U15" i="1" s="1"/>
  <c r="F22" i="1"/>
  <c r="P24" i="1"/>
  <c r="P27" i="1"/>
  <c r="AY31" i="1"/>
  <c r="AY11" i="1"/>
  <c r="AY24" i="1"/>
  <c r="AY49" i="1"/>
  <c r="AY22" i="1"/>
  <c r="AY28" i="1"/>
  <c r="G7" i="1"/>
  <c r="Q7" i="1" s="1"/>
  <c r="P18" i="1"/>
  <c r="V24" i="1"/>
  <c r="AA24" i="1" s="1"/>
  <c r="G25" i="1"/>
  <c r="Q25" i="1" s="1"/>
  <c r="AY34" i="1"/>
  <c r="V42" i="1"/>
  <c r="AA42" i="1" s="1"/>
  <c r="V51" i="1"/>
  <c r="AA51" i="1" s="1"/>
  <c r="F17" i="1"/>
  <c r="V17" i="1"/>
  <c r="AA17" i="1" s="1"/>
  <c r="AY10" i="1"/>
  <c r="AY16" i="1"/>
  <c r="V18" i="1"/>
  <c r="AA18" i="1" s="1"/>
  <c r="P21" i="1"/>
  <c r="V36" i="1"/>
  <c r="AA36" i="1" s="1"/>
  <c r="V45" i="1"/>
  <c r="AA45" i="1" s="1"/>
  <c r="AY47" i="1"/>
  <c r="P26" i="1"/>
  <c r="P12" i="1"/>
  <c r="V21" i="1"/>
  <c r="AA21" i="1" s="1"/>
  <c r="P30" i="1"/>
  <c r="G31" i="1"/>
  <c r="Q31" i="1" s="1"/>
  <c r="AY38" i="1"/>
  <c r="G49" i="1"/>
  <c r="Q49" i="1" s="1"/>
  <c r="AY23" i="1"/>
  <c r="AY26" i="1"/>
  <c r="AY44" i="1"/>
  <c r="G13" i="1"/>
  <c r="Q13" i="1" s="1"/>
  <c r="V15" i="1"/>
  <c r="AA15" i="1" s="1"/>
  <c r="G34" i="1"/>
  <c r="Q34" i="1" s="1"/>
  <c r="U34" i="1" s="1"/>
  <c r="AY35" i="1"/>
  <c r="V39" i="1"/>
  <c r="AA39" i="1" s="1"/>
  <c r="AY32" i="1"/>
  <c r="F44" i="1"/>
  <c r="V37" i="1"/>
  <c r="AA37" i="1" s="1"/>
  <c r="P40" i="1"/>
  <c r="AY42" i="1"/>
  <c r="R44" i="1"/>
  <c r="N26" i="1"/>
  <c r="R26" i="1" s="1"/>
  <c r="V31" i="1"/>
  <c r="AA31" i="1" s="1"/>
  <c r="AY33" i="1"/>
  <c r="V34" i="1"/>
  <c r="AA34" i="1" s="1"/>
  <c r="AY36" i="1"/>
  <c r="V19" i="1"/>
  <c r="AA19" i="1" s="1"/>
  <c r="P44" i="1"/>
  <c r="G14" i="1"/>
  <c r="Q14" i="1" s="1"/>
  <c r="AY30" i="1"/>
  <c r="P41" i="1"/>
  <c r="AY12" i="1"/>
  <c r="AY15" i="1"/>
  <c r="AY43" i="1"/>
  <c r="AY46" i="1"/>
  <c r="AY37" i="1"/>
  <c r="V12" i="1"/>
  <c r="AA12" i="1" s="1"/>
  <c r="V30" i="1"/>
  <c r="AA30" i="1" s="1"/>
  <c r="N37" i="1"/>
  <c r="R37" i="1" s="1"/>
  <c r="N43" i="1"/>
  <c r="R43" i="1" s="1"/>
  <c r="N46" i="1"/>
  <c r="R46" i="1" s="1"/>
  <c r="N22" i="1"/>
  <c r="R22" i="1" s="1"/>
  <c r="N42" i="1"/>
  <c r="R42" i="1" s="1"/>
  <c r="N16" i="1"/>
  <c r="R16" i="1" s="1"/>
  <c r="S51" i="1" l="1"/>
  <c r="C48" i="1"/>
  <c r="AN48" i="1" s="1"/>
  <c r="U38" i="1"/>
  <c r="H12" i="1"/>
  <c r="U42" i="1"/>
  <c r="C9" i="1"/>
  <c r="AN9" i="1" s="1"/>
  <c r="S44" i="1"/>
  <c r="U51" i="1"/>
  <c r="T38" i="1"/>
  <c r="T11" i="1"/>
  <c r="U20" i="1"/>
  <c r="U17" i="1"/>
  <c r="T42" i="1"/>
  <c r="U41" i="1"/>
  <c r="S48" i="1"/>
  <c r="C41" i="1"/>
  <c r="AN41" i="1" s="1"/>
  <c r="C40" i="1"/>
  <c r="AN40" i="1" s="1"/>
  <c r="T33" i="1"/>
  <c r="T15" i="1"/>
  <c r="H24" i="1"/>
  <c r="C8" i="1"/>
  <c r="AN8" i="1" s="1"/>
  <c r="C16" i="1"/>
  <c r="AN16" i="1" s="1"/>
  <c r="T23" i="1"/>
  <c r="S36" i="1"/>
  <c r="H48" i="1"/>
  <c r="U40" i="1"/>
  <c r="S12" i="1"/>
  <c r="T20" i="1"/>
  <c r="S20" i="1"/>
  <c r="S28" i="1"/>
  <c r="C26" i="1"/>
  <c r="AN26" i="1" s="1"/>
  <c r="C13" i="1"/>
  <c r="AN13" i="1" s="1"/>
  <c r="U22" i="1"/>
  <c r="T9" i="1"/>
  <c r="T40" i="1"/>
  <c r="T6" i="1"/>
  <c r="T39" i="1"/>
  <c r="U28" i="1"/>
  <c r="T7" i="1"/>
  <c r="T24" i="1"/>
  <c r="C28" i="1"/>
  <c r="AN28" i="1" s="1"/>
  <c r="C22" i="1"/>
  <c r="AN22" i="1" s="1"/>
  <c r="S26" i="1"/>
  <c r="S40" i="1"/>
  <c r="C7" i="1"/>
  <c r="AN7" i="1" s="1"/>
  <c r="C43" i="1"/>
  <c r="AN43" i="1" s="1"/>
  <c r="H6" i="1"/>
  <c r="T25" i="1"/>
  <c r="H50" i="1"/>
  <c r="T22" i="1"/>
  <c r="S50" i="1"/>
  <c r="T28" i="1"/>
  <c r="U6" i="1"/>
  <c r="T51" i="1"/>
  <c r="T21" i="1"/>
  <c r="T41" i="1"/>
  <c r="S41" i="1"/>
  <c r="U19" i="1"/>
  <c r="H19" i="1"/>
  <c r="T19" i="1"/>
  <c r="U46" i="1"/>
  <c r="H46" i="1"/>
  <c r="U37" i="1"/>
  <c r="H37" i="1"/>
  <c r="C32" i="1"/>
  <c r="AN32" i="1" s="1"/>
  <c r="C18" i="1"/>
  <c r="AN18" i="1" s="1"/>
  <c r="C23" i="1"/>
  <c r="AN23" i="1" s="1"/>
  <c r="H29" i="1"/>
  <c r="C25" i="1"/>
  <c r="AN25" i="1" s="1"/>
  <c r="T12" i="1"/>
  <c r="C12" i="1"/>
  <c r="AN12" i="1" s="1"/>
  <c r="S22" i="1"/>
  <c r="U44" i="1"/>
  <c r="H15" i="1"/>
  <c r="T29" i="1"/>
  <c r="H26" i="1"/>
  <c r="S33" i="1"/>
  <c r="S15" i="1"/>
  <c r="S25" i="1"/>
  <c r="H36" i="1"/>
  <c r="H25" i="1"/>
  <c r="T36" i="1"/>
  <c r="U23" i="1"/>
  <c r="T46" i="1"/>
  <c r="U9" i="1"/>
  <c r="T17" i="1"/>
  <c r="U25" i="1"/>
  <c r="U26" i="1"/>
  <c r="U35" i="1"/>
  <c r="C20" i="1"/>
  <c r="AN20" i="1" s="1"/>
  <c r="S49" i="1"/>
  <c r="S23" i="1"/>
  <c r="C35" i="1"/>
  <c r="AN35" i="1" s="1"/>
  <c r="S21" i="1"/>
  <c r="H34" i="1"/>
  <c r="T37" i="1"/>
  <c r="T32" i="1"/>
  <c r="T43" i="1"/>
  <c r="U21" i="1"/>
  <c r="S34" i="1"/>
  <c r="S17" i="1"/>
  <c r="T50" i="1"/>
  <c r="C30" i="1"/>
  <c r="AN30" i="1" s="1"/>
  <c r="T10" i="1"/>
  <c r="S6" i="1"/>
  <c r="S9" i="1"/>
  <c r="C38" i="1"/>
  <c r="AN38" i="1" s="1"/>
  <c r="C46" i="1"/>
  <c r="AN46" i="1" s="1"/>
  <c r="S14" i="1"/>
  <c r="S31" i="1"/>
  <c r="C17" i="1"/>
  <c r="AN17" i="1" s="1"/>
  <c r="C24" i="1"/>
  <c r="AN24" i="1" s="1"/>
  <c r="U30" i="1"/>
  <c r="H10" i="1"/>
  <c r="C14" i="1"/>
  <c r="AN14" i="1" s="1"/>
  <c r="C10" i="1"/>
  <c r="AN10" i="1" s="1"/>
  <c r="C39" i="1"/>
  <c r="AN39" i="1" s="1"/>
  <c r="S30" i="1"/>
  <c r="T34" i="1"/>
  <c r="H49" i="1"/>
  <c r="C11" i="1"/>
  <c r="AN11" i="1" s="1"/>
  <c r="S10" i="1"/>
  <c r="S38" i="1"/>
  <c r="C36" i="1"/>
  <c r="AN36" i="1" s="1"/>
  <c r="S11" i="1"/>
  <c r="H32" i="1"/>
  <c r="T30" i="1"/>
  <c r="C6" i="1"/>
  <c r="AN6" i="1" s="1"/>
  <c r="C44" i="1"/>
  <c r="AN44" i="1" s="1"/>
  <c r="C49" i="1"/>
  <c r="AN49" i="1" s="1"/>
  <c r="T8" i="1"/>
  <c r="C47" i="1"/>
  <c r="AN47" i="1" s="1"/>
  <c r="U33" i="1"/>
  <c r="S39" i="1"/>
  <c r="H33" i="1"/>
  <c r="U8" i="1"/>
  <c r="T26" i="1"/>
  <c r="H11" i="1"/>
  <c r="S32" i="1"/>
  <c r="S8" i="1"/>
  <c r="U39" i="1"/>
  <c r="U43" i="1"/>
  <c r="T44" i="1"/>
  <c r="C50" i="1"/>
  <c r="AN50" i="1" s="1"/>
  <c r="Q18" i="1"/>
  <c r="H18" i="1" s="1"/>
  <c r="C42" i="1"/>
  <c r="AN42" i="1" s="1"/>
  <c r="H39" i="1"/>
  <c r="T48" i="1"/>
  <c r="C27" i="1"/>
  <c r="AN27" i="1" s="1"/>
  <c r="T49" i="1"/>
  <c r="U49" i="1"/>
  <c r="U16" i="1"/>
  <c r="H31" i="1"/>
  <c r="T16" i="1"/>
  <c r="H14" i="1"/>
  <c r="C31" i="1"/>
  <c r="AN31" i="1" s="1"/>
  <c r="U31" i="1"/>
  <c r="S37" i="1"/>
  <c r="S35" i="1"/>
  <c r="S24" i="1"/>
  <c r="T45" i="1"/>
  <c r="T14" i="1"/>
  <c r="T31" i="1"/>
  <c r="C15" i="1"/>
  <c r="AN15" i="1" s="1"/>
  <c r="C37" i="1"/>
  <c r="AN37" i="1" s="1"/>
  <c r="C34" i="1"/>
  <c r="AN34" i="1" s="1"/>
  <c r="C33" i="1"/>
  <c r="AN33" i="1" s="1"/>
  <c r="S45" i="1"/>
  <c r="C29" i="1"/>
  <c r="AN29" i="1" s="1"/>
  <c r="C45" i="1"/>
  <c r="AN45" i="1" s="1"/>
  <c r="U14" i="1"/>
  <c r="C51" i="1"/>
  <c r="AN51" i="1" s="1"/>
  <c r="S19" i="1"/>
  <c r="U45" i="1"/>
  <c r="S46" i="1"/>
  <c r="S43" i="1"/>
  <c r="C19" i="1"/>
  <c r="AN19" i="1" s="1"/>
  <c r="S29" i="1"/>
  <c r="C21" i="1"/>
  <c r="AN21" i="1" s="1"/>
  <c r="U47" i="1"/>
  <c r="S47" i="1"/>
  <c r="H47" i="1"/>
  <c r="S42" i="1"/>
  <c r="T47" i="1"/>
  <c r="U27" i="1"/>
  <c r="S27" i="1"/>
  <c r="H27" i="1"/>
  <c r="S16" i="1"/>
  <c r="T27" i="1"/>
  <c r="S13" i="1"/>
  <c r="H13" i="1"/>
  <c r="U13" i="1"/>
  <c r="T13" i="1"/>
  <c r="U7" i="1"/>
  <c r="S7" i="1"/>
  <c r="H7" i="1"/>
  <c r="BJ43" i="1" l="1"/>
  <c r="T18" i="1"/>
  <c r="S18" i="1"/>
  <c r="U18" i="1"/>
  <c r="G5" i="1" l="1"/>
  <c r="BD19" i="1" l="1"/>
  <c r="BD20" i="1" s="1"/>
  <c r="BD21" i="1" s="1"/>
  <c r="BD22" i="1" s="1"/>
  <c r="BD23" i="1" s="1"/>
  <c r="BD24" i="1" s="1"/>
  <c r="BD25" i="1" s="1"/>
  <c r="BD26" i="1" s="1"/>
  <c r="BD27" i="1" s="1"/>
  <c r="BD28" i="1" s="1"/>
  <c r="BD29" i="1" s="1"/>
  <c r="BD30" i="1" s="1"/>
  <c r="BD31" i="1" s="1"/>
  <c r="BD32" i="1" s="1"/>
  <c r="BD33" i="1" s="1"/>
  <c r="BD34" i="1" s="1"/>
  <c r="BD35" i="1" s="1"/>
  <c r="BD36" i="1" s="1"/>
  <c r="BD37" i="1" s="1"/>
  <c r="BD38" i="1" s="1"/>
  <c r="BD39" i="1" s="1"/>
  <c r="BD40" i="1" s="1"/>
  <c r="BD41" i="1" s="1"/>
  <c r="BD42" i="1" s="1"/>
  <c r="BD43" i="1" s="1"/>
  <c r="BD44" i="1" s="1"/>
  <c r="BD45" i="1" s="1"/>
  <c r="BD46" i="1" s="1"/>
  <c r="BD47" i="1" s="1"/>
  <c r="BD48" i="1" s="1"/>
  <c r="BD49" i="1" s="1"/>
  <c r="BD50" i="1" s="1"/>
  <c r="BD51" i="1" s="1"/>
  <c r="BD52" i="1" s="1"/>
  <c r="BD53" i="1" s="1"/>
  <c r="AS5" i="1"/>
  <c r="AX5" i="1" s="1"/>
  <c r="P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F5" i="1" l="1"/>
  <c r="N5" i="1"/>
  <c r="R5" i="1" s="1"/>
  <c r="AW5" i="1"/>
  <c r="Q5" i="1"/>
  <c r="H5" i="1" s="1"/>
  <c r="AV5" i="1"/>
  <c r="AY5" i="1"/>
  <c r="AZ45" i="1"/>
  <c r="A20" i="1"/>
  <c r="AZ38" i="1"/>
  <c r="V5" i="1"/>
  <c r="AA5" i="1" s="1"/>
  <c r="AZ24" i="1" l="1"/>
  <c r="AZ34" i="1"/>
  <c r="AZ32" i="1"/>
  <c r="AZ40" i="1"/>
  <c r="AZ51" i="1"/>
  <c r="AZ37" i="1"/>
  <c r="AZ42" i="1"/>
  <c r="AZ26" i="1"/>
  <c r="AZ31" i="1"/>
  <c r="AZ29" i="1"/>
  <c r="AZ25" i="1"/>
  <c r="AZ23" i="1"/>
  <c r="AZ50" i="1"/>
  <c r="AZ44" i="1"/>
  <c r="AZ39" i="1"/>
  <c r="AZ21" i="1"/>
  <c r="AZ19" i="1"/>
  <c r="BJ38" i="1"/>
  <c r="AZ28" i="1"/>
  <c r="BJ34" i="1"/>
  <c r="BJ13" i="1"/>
  <c r="BJ42" i="1"/>
  <c r="AZ47" i="1"/>
  <c r="BJ26" i="1"/>
  <c r="AZ30" i="1"/>
  <c r="AZ46" i="1"/>
  <c r="AZ22" i="1"/>
  <c r="AZ43" i="1"/>
  <c r="BJ25" i="1"/>
  <c r="A21" i="1"/>
  <c r="BJ45" i="1"/>
  <c r="AZ27" i="1"/>
  <c r="AZ35" i="1"/>
  <c r="BJ29" i="1"/>
  <c r="AZ36" i="1"/>
  <c r="AZ49" i="1"/>
  <c r="AZ33" i="1"/>
  <c r="AZ20" i="1"/>
  <c r="BJ41" i="1"/>
  <c r="AZ41" i="1"/>
  <c r="AZ48" i="1"/>
  <c r="U5" i="1"/>
  <c r="T5" i="1"/>
  <c r="S5" i="1"/>
  <c r="C5" i="1"/>
  <c r="BJ33" i="1" l="1"/>
  <c r="BJ22" i="1"/>
  <c r="BJ37" i="1"/>
  <c r="BJ6" i="1"/>
  <c r="BJ28" i="1"/>
  <c r="BJ10" i="1"/>
  <c r="BJ49" i="1"/>
  <c r="A22" i="1"/>
  <c r="BJ30" i="1"/>
  <c r="BJ9" i="1"/>
  <c r="BJ17" i="1"/>
  <c r="BJ21" i="1"/>
  <c r="BJ46" i="1"/>
  <c r="BJ50" i="1"/>
  <c r="BJ44" i="1"/>
  <c r="BJ14" i="1"/>
  <c r="BJ12" i="1"/>
  <c r="BJ18" i="1"/>
  <c r="BJ16" i="1"/>
  <c r="BJ7" i="1"/>
  <c r="BJ39" i="1"/>
  <c r="BJ24" i="1"/>
  <c r="BJ51" i="1"/>
  <c r="BJ23" i="1"/>
  <c r="BJ20" i="1"/>
  <c r="BJ11" i="1"/>
  <c r="BJ31" i="1"/>
  <c r="BJ35" i="1"/>
  <c r="BJ19" i="1"/>
  <c r="BJ15" i="1"/>
  <c r="BJ8" i="1"/>
  <c r="BJ36" i="1"/>
  <c r="BJ32" i="1"/>
  <c r="BJ27" i="1"/>
  <c r="BJ47" i="1"/>
  <c r="BJ40" i="1"/>
  <c r="AN5" i="1"/>
  <c r="BJ5" i="1"/>
  <c r="BJ48" i="1"/>
  <c r="A23" i="1" l="1"/>
  <c r="A24" i="1" l="1"/>
  <c r="A25" i="1" l="1"/>
  <c r="A26" i="1" l="1"/>
  <c r="A27" i="1" l="1"/>
  <c r="A28" i="1" l="1"/>
  <c r="A29" i="1" l="1"/>
  <c r="A30" i="1" l="1"/>
  <c r="A31" i="1" l="1"/>
  <c r="A32" i="1" l="1"/>
  <c r="A33" i="1" l="1"/>
  <c r="A34" i="1" l="1"/>
  <c r="A35" i="1" l="1"/>
  <c r="A36" i="1" l="1"/>
  <c r="A37" i="1" l="1"/>
  <c r="A38" i="1" l="1"/>
  <c r="A39" i="1" l="1"/>
  <c r="A40" i="1" l="1"/>
  <c r="A41" i="1" l="1"/>
  <c r="A42" i="1" l="1"/>
  <c r="A43" i="1" l="1"/>
  <c r="A44" i="1" l="1"/>
  <c r="A45" i="1" l="1"/>
  <c r="A46" i="1" l="1"/>
  <c r="A47" i="1" l="1"/>
  <c r="A48" i="1" l="1"/>
  <c r="A49" i="1" l="1"/>
  <c r="A50" i="1" l="1"/>
  <c r="A51" i="1" l="1"/>
  <c r="A52" i="1" l="1"/>
  <c r="A53" i="1" l="1"/>
  <c r="F52" i="1" l="1"/>
  <c r="N52" i="1"/>
  <c r="R52" i="1" s="1"/>
  <c r="AO52" i="1"/>
  <c r="AP52" i="1" s="1"/>
  <c r="P52" i="1" l="1"/>
  <c r="AZ52" i="1"/>
  <c r="V52" i="1"/>
  <c r="AA52" i="1" s="1"/>
  <c r="F53" i="1" l="1"/>
  <c r="AO53" i="1"/>
  <c r="AP53" i="1" s="1"/>
  <c r="P53" i="1" l="1"/>
  <c r="V53" i="1"/>
  <c r="AA53" i="1" s="1"/>
  <c r="AZ53" i="1"/>
  <c r="N53" i="1"/>
  <c r="R53" i="1" s="1"/>
  <c r="G52" i="1" l="1"/>
  <c r="C52" i="1" s="1"/>
  <c r="G53" i="1"/>
  <c r="C53" i="1" s="1"/>
  <c r="AN53" i="1" l="1"/>
  <c r="BJ53" i="1"/>
  <c r="BJ52" i="1"/>
  <c r="AN52" i="1"/>
  <c r="Q52" i="1"/>
  <c r="Q53" i="1"/>
  <c r="S53" i="1" l="1"/>
  <c r="U53" i="1"/>
  <c r="H53" i="1"/>
  <c r="T53" i="1"/>
  <c r="H52" i="1"/>
  <c r="T52" i="1"/>
  <c r="U52" i="1"/>
  <c r="S52" i="1"/>
</calcChain>
</file>

<file path=xl/sharedStrings.xml><?xml version="1.0" encoding="utf-8"?>
<sst xmlns="http://schemas.openxmlformats.org/spreadsheetml/2006/main" count="107" uniqueCount="107">
  <si>
    <t>National income</t>
  </si>
  <si>
    <t>Capital depreciation</t>
  </si>
  <si>
    <t>Pensions and unemployment benefits</t>
  </si>
  <si>
    <t>After-tax labor income</t>
  </si>
  <si>
    <t>tau_w</t>
  </si>
  <si>
    <t>incl.
Compensation of employees</t>
  </si>
  <si>
    <t>Incl.
Labor component of mixed income</t>
  </si>
  <si>
    <t>incl. 
Housing sector</t>
  </si>
  <si>
    <t>incl.
Private sector</t>
  </si>
  <si>
    <t>incl.
Capital component of mixed income</t>
  </si>
  <si>
    <t>Interests from saving accounts</t>
  </si>
  <si>
    <t>verif</t>
  </si>
  <si>
    <t>Consumption</t>
  </si>
  <si>
    <t>Labor share</t>
  </si>
  <si>
    <t>Progressive transfers</t>
  </si>
  <si>
    <t>Lump-sum transfers
g</t>
  </si>
  <si>
    <t>g/y</t>
  </si>
  <si>
    <t>consumption tax rate</t>
  </si>
  <si>
    <t>Total net wealth</t>
  </si>
  <si>
    <t>Stock of productive physical capital</t>
  </si>
  <si>
    <t>stock of residential (housing) capital</t>
  </si>
  <si>
    <t xml:space="preserve">Deposits and savings accounts </t>
  </si>
  <si>
    <t>deposits / net wealth</t>
  </si>
  <si>
    <t>wealth/income</t>
  </si>
  <si>
    <t>k</t>
  </si>
  <si>
    <t>h</t>
  </si>
  <si>
    <t>m</t>
  </si>
  <si>
    <t>capital depreciation (% of capital stock)</t>
  </si>
  <si>
    <t>dph</t>
  </si>
  <si>
    <t>dpk</t>
  </si>
  <si>
    <t>h/a</t>
  </si>
  <si>
    <t>m/a</t>
  </si>
  <si>
    <t>k/a</t>
  </si>
  <si>
    <t>(h+m+k)/y</t>
  </si>
  <si>
    <t xml:space="preserve">Housing/net wealth
</t>
  </si>
  <si>
    <t>a</t>
  </si>
  <si>
    <t>Productive capital/wealth</t>
  </si>
  <si>
    <t>nu</t>
  </si>
  <si>
    <t>Capital gains from t-1 to t</t>
  </si>
  <si>
    <t>deficit of contributive contributions</t>
  </si>
  <si>
    <t>year</t>
  </si>
  <si>
    <t>WIratio_obs</t>
  </si>
  <si>
    <t>shH_W_obs</t>
  </si>
  <si>
    <t>shM_W_obs</t>
  </si>
  <si>
    <t>shK_W_obs</t>
  </si>
  <si>
    <t>PRETAX_obs</t>
  </si>
  <si>
    <t>SSC_TAXES_obs</t>
  </si>
  <si>
    <t>INC_TAXES_obs</t>
  </si>
  <si>
    <t>KTAXES_obs</t>
  </si>
  <si>
    <t>TRANSMON_TAXES_obs</t>
  </si>
  <si>
    <t>INKIND_obs</t>
  </si>
  <si>
    <t>CONSO_obs</t>
  </si>
  <si>
    <t>WEALTH_obs</t>
  </si>
  <si>
    <t>patH_obs</t>
  </si>
  <si>
    <t>patM_obs</t>
  </si>
  <si>
    <t>patK_obs</t>
  </si>
  <si>
    <t>TC_TAXES_obs</t>
  </si>
  <si>
    <t>indice des prix (1=1984)</t>
  </si>
  <si>
    <t>Dépense de consommation individuelle (P31)</t>
  </si>
  <si>
    <t>priceindex84</t>
  </si>
  <si>
    <t>GDP inflation rate</t>
  </si>
  <si>
    <t>CORPO_TAXES_rate_obs</t>
  </si>
  <si>
    <t>CORPOS_BASE_obs</t>
  </si>
  <si>
    <t>TS_TAXES_obs</t>
  </si>
  <si>
    <t>VABRUTE_obs</t>
  </si>
  <si>
    <t>WPTINC_obs</t>
  </si>
  <si>
    <t>adult_pop</t>
  </si>
  <si>
    <t>Adult population</t>
  </si>
  <si>
    <t>Savings</t>
  </si>
  <si>
    <t>SAVINGSNI_obs</t>
  </si>
  <si>
    <t>Total Social Security contributions</t>
  </si>
  <si>
    <t>incl.
taxes on wages</t>
  </si>
  <si>
    <t>S14D61</t>
  </si>
  <si>
    <t>0.7*(S14B3n+ S14D45)</t>
  </si>
  <si>
    <t>S14D1</t>
  </si>
  <si>
    <t>S13D291</t>
  </si>
  <si>
    <t>S14(B2g - B2n)</t>
  </si>
  <si>
    <t>S1K1</t>
  </si>
  <si>
    <t xml:space="preserve">S13 D621+D622 
</t>
  </si>
  <si>
    <t xml:space="preserve">Labor income
</t>
  </si>
  <si>
    <t>Pretax Labor Income</t>
  </si>
  <si>
    <t>Total Labor Taxes</t>
  </si>
  <si>
    <t>deficit contributions (in % of labor share)</t>
  </si>
  <si>
    <t>incl.
corporate taxes</t>
  </si>
  <si>
    <t>S11+S12 D51 +D59</t>
  </si>
  <si>
    <t>incl.
undistributed profits</t>
  </si>
  <si>
    <t>incl.
Contributive contributions</t>
  </si>
  <si>
    <t>incl.
Non-contributive contributions</t>
  </si>
  <si>
    <t>incl.
Financial income distributed to households</t>
  </si>
  <si>
    <t>Capital Income 
(firms)</t>
  </si>
  <si>
    <t>Implied corporate tax rate</t>
  </si>
  <si>
    <r>
      <t xml:space="preserve">Rental income </t>
    </r>
    <r>
      <rPr>
        <b/>
        <sz val="8"/>
        <color theme="1"/>
        <rFont val="Arial"/>
        <family val="2"/>
      </rPr>
      <t>(net of capital depreciation and interests paid)</t>
    </r>
  </si>
  <si>
    <r>
      <t xml:space="preserve">Production taxes
</t>
    </r>
    <r>
      <rPr>
        <sz val="8"/>
        <color theme="1"/>
        <rFont val="Arial"/>
        <family val="2"/>
      </rPr>
      <t>(excl. Tax on wages)</t>
    </r>
  </si>
  <si>
    <t>incl.
Consumption taxes
(TVA, TIPP, etc)</t>
  </si>
  <si>
    <t>incl.
Property Taxes paid by households</t>
  </si>
  <si>
    <t>Gross 
Value-Added 
(firms)</t>
  </si>
  <si>
    <t>Approximated household 
property tax
  (60% of Total property taxes)</t>
  </si>
  <si>
    <r>
      <t xml:space="preserve">Discrepancy 
</t>
    </r>
    <r>
      <rPr>
        <i/>
        <sz val="9"/>
        <color theme="1"/>
        <rFont val="Arial"/>
        <family val="2"/>
      </rPr>
      <t>(= net capital income received+net operation surplus Gvt)</t>
    </r>
  </si>
  <si>
    <r>
      <t xml:space="preserve">Income taxes </t>
    </r>
    <r>
      <rPr>
        <sz val="10"/>
        <color theme="1"/>
        <rFont val="Arial"/>
        <family val="2"/>
      </rPr>
      <t>(t_phi)</t>
    </r>
  </si>
  <si>
    <r>
      <t xml:space="preserve">Capital taxes
</t>
    </r>
    <r>
      <rPr>
        <sz val="10"/>
        <color theme="1"/>
        <rFont val="Arial"/>
        <family val="2"/>
      </rPr>
      <t>(t_K)</t>
    </r>
  </si>
  <si>
    <r>
      <t xml:space="preserve">Consumption taxes
</t>
    </r>
    <r>
      <rPr>
        <sz val="10"/>
        <color theme="1"/>
        <rFont val="Arial"/>
        <family val="2"/>
      </rPr>
      <t>(t_C)</t>
    </r>
  </si>
  <si>
    <t>Housing Capital Gains
dph</t>
  </si>
  <si>
    <t>Financial Capital Gains
dpk</t>
  </si>
  <si>
    <t>delta</t>
  </si>
  <si>
    <t>g</t>
  </si>
  <si>
    <t>LABOR_sh_obs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</si>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</sst>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€_-;\-* #,##0.00\ _€_-;_-* &quot;-&quot;??\ _€_-;_-@_-"/>
    <numFmt numFmtId="165" formatCode="_-* #,##0.0_-;\-* #,##0.0_-;_-* &quot;-&quot;??_-;_-@_-"/>
    <numFmt numFmtId="166" formatCode="_-* #,##0\ _€_-;\-* #,##0\ _€_-;_-* &quot;-&quot;??\ _€_-;_-@_-"/>
    <numFmt numFmtId="167" formatCode="0.0%"/>
    <numFmt numFmtId="168" formatCode="#,##0.0"/>
    <numFmt numFmtId="169" formatCode="_-* #,##0.000\ _€_-;\-* #,##0.000\ _€_-;_-* &quot;-&quot;?\ _€_-;_-@_-"/>
  </numFmts>
  <fonts count="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5" fontId="0" fillId="0" borderId="0" xfId="1" applyNumberFormat="1" applyFont="1" applyFill="1" applyAlignment="1">
      <alignment horizontal="center" vertical="center"/>
    </xf>
    <xf numFmtId="10" fontId="0" fillId="0" borderId="0" xfId="2" applyNumberFormat="1" applyFont="1" applyFill="1"/>
    <xf numFmtId="16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67" fontId="4" fillId="0" borderId="0" xfId="2" applyNumberFormat="1" applyFont="1" applyFill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164" fontId="0" fillId="0" borderId="0" xfId="0" applyNumberFormat="1" applyFill="1"/>
    <xf numFmtId="167" fontId="0" fillId="0" borderId="0" xfId="2" applyNumberFormat="1" applyFont="1" applyFill="1"/>
    <xf numFmtId="0" fontId="3" fillId="0" borderId="0" xfId="3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5" fontId="0" fillId="0" borderId="0" xfId="1" applyNumberFormat="1" applyFont="1" applyFill="1" applyBorder="1" applyAlignment="1">
      <alignment horizontal="center" vertical="center"/>
    </xf>
    <xf numFmtId="9" fontId="0" fillId="0" borderId="0" xfId="2" applyFont="1" applyFill="1" applyBorder="1" applyAlignment="1">
      <alignment horizontal="center" vertical="center"/>
    </xf>
    <xf numFmtId="167" fontId="0" fillId="0" borderId="0" xfId="2" applyNumberFormat="1" applyFont="1" applyFill="1" applyBorder="1" applyAlignment="1">
      <alignment horizontal="center" vertical="center"/>
    </xf>
    <xf numFmtId="43" fontId="0" fillId="0" borderId="0" xfId="1" applyFont="1" applyFill="1" applyBorder="1" applyAlignment="1">
      <alignment horizontal="center" vertical="center"/>
    </xf>
    <xf numFmtId="166" fontId="0" fillId="0" borderId="0" xfId="1" applyNumberFormat="1" applyFon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43" fontId="0" fillId="0" borderId="2" xfId="1" applyFont="1" applyFill="1" applyBorder="1" applyAlignment="1">
      <alignment horizontal="center" vertical="center"/>
    </xf>
    <xf numFmtId="165" fontId="0" fillId="0" borderId="3" xfId="1" applyNumberFormat="1" applyFont="1" applyFill="1" applyBorder="1" applyAlignment="1">
      <alignment horizontal="center" vertical="center"/>
    </xf>
    <xf numFmtId="9" fontId="0" fillId="0" borderId="3" xfId="2" applyNumberFormat="1" applyFont="1" applyFill="1" applyBorder="1" applyAlignment="1">
      <alignment horizontal="center" vertical="center"/>
    </xf>
    <xf numFmtId="9" fontId="0" fillId="0" borderId="3" xfId="2" applyFont="1" applyFill="1" applyBorder="1" applyAlignment="1">
      <alignment horizontal="center" vertical="center"/>
    </xf>
    <xf numFmtId="167" fontId="0" fillId="0" borderId="3" xfId="2" applyNumberFormat="1" applyFont="1" applyFill="1" applyBorder="1" applyAlignment="1">
      <alignment horizontal="center" vertical="center"/>
    </xf>
    <xf numFmtId="43" fontId="0" fillId="0" borderId="3" xfId="1" applyFont="1" applyFill="1" applyBorder="1" applyAlignment="1">
      <alignment horizontal="center" vertical="center"/>
    </xf>
    <xf numFmtId="166" fontId="0" fillId="0" borderId="3" xfId="1" applyNumberFormat="1" applyFont="1" applyFill="1" applyBorder="1" applyAlignment="1">
      <alignment horizontal="center" vertical="center"/>
    </xf>
    <xf numFmtId="166" fontId="0" fillId="0" borderId="3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43" fontId="0" fillId="0" borderId="4" xfId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8" fontId="0" fillId="0" borderId="7" xfId="0" applyNumberForma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9" fontId="0" fillId="0" borderId="0" xfId="2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4">
    <cellStyle name="Milliers" xfId="1" builtinId="3"/>
    <cellStyle name="Normal" xfId="0" builtinId="0"/>
    <cellStyle name="Normal 2" xfId="3" xr:uid="{00000000-0005-0000-0000-000002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GP2018AppendixAupdate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0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2b"/>
      <sheetName val="Dataincome"/>
      <sheetName val="Rawdataincome2016"/>
      <sheetName val="A13"/>
      <sheetName val="A14"/>
      <sheetName val="A15"/>
      <sheetName val="A16"/>
      <sheetName val="A17"/>
      <sheetName val="A20"/>
      <sheetName val="A21"/>
      <sheetName val="A22"/>
      <sheetName val="A23a"/>
      <sheetName val="A24a"/>
      <sheetName val="A25a"/>
      <sheetName val="A23b"/>
      <sheetName val="A24b"/>
      <sheetName val="A25b"/>
      <sheetName val="A23c"/>
      <sheetName val="A24c"/>
      <sheetName val="A25c"/>
      <sheetName val="A26"/>
      <sheetName val="A20d"/>
      <sheetName val="A21d"/>
      <sheetName val="A24d"/>
      <sheetName val="A24e"/>
      <sheetName val="A25d"/>
      <sheetName val="A26d"/>
      <sheetName val="A27"/>
      <sheetName val="A28a"/>
      <sheetName val="A28b"/>
      <sheetName val="A29a"/>
      <sheetName val="A29b"/>
      <sheetName val="A30a"/>
      <sheetName val="A30b"/>
      <sheetName val="RawdataAnnStat"/>
      <sheetName val="RawdataIncome1896"/>
      <sheetName val="hypotheses_20172018"/>
      <sheetName val="Datainvestment"/>
      <sheetName val="RawDatainvestment"/>
      <sheetName val="RawDatawealth2020"/>
      <sheetName val="Datawealth"/>
      <sheetName val="RawDataTransfers"/>
      <sheetName val="Rawdataincome2015"/>
      <sheetName val="RawdataIncome2013"/>
      <sheetName val="RawdataIncome2012"/>
      <sheetName val="RawdataIncome2009"/>
      <sheetName val="RawDatawealth2016"/>
      <sheetName val="RawDatawealth2015"/>
      <sheetName val="RawDatawealth2012"/>
      <sheetName val="RawDatawealth18701969"/>
      <sheetName val="Rawdatawealthall"/>
      <sheetName val="RawDatawealth2009"/>
      <sheetName val="Datawealthcapgain"/>
    </sheetNames>
    <sheetDataSet>
      <sheetData sheetId="0"/>
      <sheetData sheetId="1">
        <row r="125">
          <cell r="P125">
            <v>35172.800622771465</v>
          </cell>
          <cell r="R125">
            <v>5.4775066673755646E-2</v>
          </cell>
        </row>
        <row r="126">
          <cell r="P126">
            <v>35624.221834545118</v>
          </cell>
          <cell r="R126">
            <v>5.9235602617263794E-2</v>
          </cell>
        </row>
        <row r="127">
          <cell r="P127">
            <v>36065.022656331421</v>
          </cell>
          <cell r="R127">
            <v>6.7445293068885803E-2</v>
          </cell>
        </row>
        <row r="128">
          <cell r="P128">
            <v>36479.974236702314</v>
          </cell>
          <cell r="R128">
            <v>7.9079024493694305E-2</v>
          </cell>
        </row>
        <row r="129">
          <cell r="P129">
            <v>36879.204909600863</v>
          </cell>
          <cell r="R129">
            <v>0.11809093505144119</v>
          </cell>
        </row>
        <row r="130">
          <cell r="P130">
            <v>37191.477643758859</v>
          </cell>
          <cell r="R130">
            <v>0.13775694370269775</v>
          </cell>
        </row>
        <row r="131">
          <cell r="P131">
            <v>37447.63399519254</v>
          </cell>
          <cell r="R131">
            <v>0.10776418447494507</v>
          </cell>
        </row>
        <row r="132">
          <cell r="P132">
            <v>37720.604858495186</v>
          </cell>
          <cell r="R132">
            <v>8.7419211864471436E-2</v>
          </cell>
        </row>
        <row r="133">
          <cell r="P133">
            <v>38017.370819576863</v>
          </cell>
          <cell r="R133">
            <v>9.2658825218677521E-2</v>
          </cell>
        </row>
        <row r="134">
          <cell r="P134">
            <v>38284.487836449887</v>
          </cell>
          <cell r="R134">
            <v>0.10356291383504868</v>
          </cell>
        </row>
        <row r="135">
          <cell r="P135">
            <v>38581.887985333582</v>
          </cell>
          <cell r="R135">
            <v>0.11688315868377686</v>
          </cell>
        </row>
        <row r="136">
          <cell r="P136">
            <v>38914.25304858492</v>
          </cell>
          <cell r="R136">
            <v>0.11636373400688171</v>
          </cell>
        </row>
        <row r="137">
          <cell r="P137">
            <v>39254.584656666499</v>
          </cell>
          <cell r="R137">
            <v>0.12182891368865967</v>
          </cell>
        </row>
        <row r="138">
          <cell r="P138">
            <v>39602.570584706191</v>
          </cell>
          <cell r="R138">
            <v>9.5760926604270935E-2</v>
          </cell>
        </row>
        <row r="139">
          <cell r="P139">
            <v>39901.045479670131</v>
          </cell>
          <cell r="R139">
            <v>7.0621848106384277E-2</v>
          </cell>
        </row>
        <row r="140">
          <cell r="P140">
            <v>40213.479587368427</v>
          </cell>
          <cell r="R140">
            <v>5.4702773690223694E-2</v>
          </cell>
        </row>
        <row r="141">
          <cell r="P141">
            <v>40520.908461255931</v>
          </cell>
          <cell r="R141">
            <v>5.0875943154096603E-2</v>
          </cell>
        </row>
        <row r="142">
          <cell r="P142">
            <v>40841.705441822254</v>
          </cell>
          <cell r="R142">
            <v>2.4786144495010376E-2</v>
          </cell>
        </row>
        <row r="143">
          <cell r="P143">
            <v>41173.926781385882</v>
          </cell>
          <cell r="R143">
            <v>3.2052453607320786E-2</v>
          </cell>
        </row>
        <row r="144">
          <cell r="P144">
            <v>41521.717803575499</v>
          </cell>
          <cell r="R144">
            <v>3.3030681312084198E-2</v>
          </cell>
        </row>
        <row r="145">
          <cell r="P145">
            <v>41759.366726079679</v>
          </cell>
          <cell r="R145">
            <v>2.6674738153815269E-2</v>
          </cell>
        </row>
        <row r="146">
          <cell r="P146">
            <v>42144.238227962283</v>
          </cell>
          <cell r="R146">
            <v>2.578447014093399E-2</v>
          </cell>
        </row>
        <row r="147">
          <cell r="P147">
            <v>42565.555895155201</v>
          </cell>
          <cell r="R147">
            <v>2.0353535190224648E-2</v>
          </cell>
        </row>
        <row r="148">
          <cell r="P148">
            <v>42987.72985565041</v>
          </cell>
          <cell r="R148">
            <v>1.6200670972466469E-2</v>
          </cell>
        </row>
        <row r="149">
          <cell r="P149">
            <v>43355.214048398826</v>
          </cell>
          <cell r="R149">
            <v>9.1413035988807678E-3</v>
          </cell>
        </row>
        <row r="150">
          <cell r="P150">
            <v>43660.016271547232</v>
          </cell>
          <cell r="R150">
            <v>1.1426365002989769E-2</v>
          </cell>
        </row>
        <row r="151">
          <cell r="P151">
            <v>43892.012551044543</v>
          </cell>
          <cell r="R151">
            <v>1.3612085953354836E-2</v>
          </cell>
        </row>
        <row r="152">
          <cell r="P152">
            <v>44096.825149340402</v>
          </cell>
          <cell r="R152">
            <v>8.8707590475678444E-3</v>
          </cell>
        </row>
        <row r="153">
          <cell r="P153">
            <v>44331.849629132637</v>
          </cell>
          <cell r="R153">
            <v>9.7412886098027229E-3</v>
          </cell>
        </row>
        <row r="154">
          <cell r="P154">
            <v>44561.927938780442</v>
          </cell>
          <cell r="R154">
            <v>2.1782964468002319E-3</v>
          </cell>
        </row>
        <row r="155">
          <cell r="P155">
            <v>44916.80791200103</v>
          </cell>
          <cell r="R155">
            <v>1.5346716158092022E-2</v>
          </cell>
        </row>
        <row r="156">
          <cell r="P156">
            <v>45326.54721513432</v>
          </cell>
          <cell r="R156">
            <v>1.9904827699065208E-2</v>
          </cell>
        </row>
        <row r="157">
          <cell r="P157">
            <v>45742.536989812441</v>
          </cell>
          <cell r="R157">
            <v>2.0753243938088417E-2</v>
          </cell>
        </row>
        <row r="158">
          <cell r="P158">
            <v>46152.065703119435</v>
          </cell>
          <cell r="R158">
            <v>1.8733523786067963E-2</v>
          </cell>
        </row>
        <row r="159">
          <cell r="P159">
            <v>46505.800139279774</v>
          </cell>
          <cell r="R159">
            <v>1.6350762918591499E-2</v>
          </cell>
        </row>
        <row r="160">
          <cell r="P160">
            <v>46921.112374094686</v>
          </cell>
          <cell r="R160">
            <v>1.9438454881310463E-2</v>
          </cell>
        </row>
        <row r="161">
          <cell r="P161">
            <v>47338.436096194506</v>
          </cell>
          <cell r="R161">
            <v>2.1715028211474419E-2</v>
          </cell>
        </row>
        <row r="162">
          <cell r="P162">
            <v>47716.625829248289</v>
          </cell>
          <cell r="R162">
            <v>2.5568991899490356E-2</v>
          </cell>
        </row>
        <row r="163">
          <cell r="P163">
            <v>48054.521690259302</v>
          </cell>
          <cell r="R163">
            <v>2.3810110986232758E-2</v>
          </cell>
        </row>
        <row r="164">
          <cell r="P164">
            <v>48369.106567453062</v>
          </cell>
          <cell r="R164">
            <v>9.8344357684254646E-4</v>
          </cell>
        </row>
        <row r="165">
          <cell r="P165">
            <v>48644.559648046728</v>
          </cell>
          <cell r="R165">
            <v>1.0789837688207626E-2</v>
          </cell>
        </row>
        <row r="166">
          <cell r="P166">
            <v>48937.831602149367</v>
          </cell>
          <cell r="R166">
            <v>9.4368746504187584E-3</v>
          </cell>
        </row>
        <row r="167">
          <cell r="P167">
            <v>49236.779753418123</v>
          </cell>
          <cell r="R167">
            <v>1.162366010248661E-2</v>
          </cell>
        </row>
        <row r="168">
          <cell r="P168">
            <v>49511.203299980218</v>
          </cell>
          <cell r="R168">
            <v>7.6960078440606594E-3</v>
          </cell>
        </row>
        <row r="169">
          <cell r="P169">
            <v>49879.204792955381</v>
          </cell>
          <cell r="R169">
            <v>5.7521415874361992E-3</v>
          </cell>
        </row>
        <row r="170">
          <cell r="P170">
            <v>50104.334587115496</v>
          </cell>
          <cell r="R170">
            <v>1.094977930188179E-2</v>
          </cell>
        </row>
        <row r="171">
          <cell r="P171">
            <v>50343.894540330897</v>
          </cell>
          <cell r="R171">
            <v>3.8356089498847723E-3</v>
          </cell>
        </row>
        <row r="172">
          <cell r="P172">
            <v>50594.018943692063</v>
          </cell>
          <cell r="R172">
            <v>8.1461332738399506E-3</v>
          </cell>
        </row>
        <row r="173">
          <cell r="P173">
            <v>50828.777667450711</v>
          </cell>
          <cell r="R173">
            <v>6.9999999999999993E-3</v>
          </cell>
        </row>
      </sheetData>
      <sheetData sheetId="2">
        <row r="82">
          <cell r="B82">
            <v>109.46441434673541</v>
          </cell>
          <cell r="J82">
            <v>17.221085653264584</v>
          </cell>
        </row>
        <row r="83">
          <cell r="B83">
            <v>122.2405200882632</v>
          </cell>
          <cell r="J83">
            <v>19.212479911736814</v>
          </cell>
        </row>
        <row r="84">
          <cell r="B84">
            <v>136.34391035510501</v>
          </cell>
          <cell r="J84">
            <v>21.439189644894977</v>
          </cell>
        </row>
        <row r="85">
          <cell r="B85">
            <v>155.99205845820578</v>
          </cell>
          <cell r="J85">
            <v>24.744841541794219</v>
          </cell>
        </row>
        <row r="86">
          <cell r="B86">
            <v>181.45321156243259</v>
          </cell>
          <cell r="J86">
            <v>29.1382884375674</v>
          </cell>
        </row>
        <row r="87">
          <cell r="B87">
            <v>204.58194606153114</v>
          </cell>
          <cell r="J87">
            <v>32.756553938468841</v>
          </cell>
        </row>
        <row r="88">
          <cell r="B88">
            <v>236.56338944857148</v>
          </cell>
          <cell r="J88">
            <v>37.724710551428501</v>
          </cell>
        </row>
        <row r="89">
          <cell r="B89">
            <v>265.31321318571622</v>
          </cell>
          <cell r="J89">
            <v>43.220086814283796</v>
          </cell>
        </row>
        <row r="90">
          <cell r="B90">
            <v>301.60334</v>
          </cell>
          <cell r="J90">
            <v>49.123059999999995</v>
          </cell>
        </row>
        <row r="91">
          <cell r="B91">
            <v>344.72661499999992</v>
          </cell>
          <cell r="J91">
            <v>56.413285000000002</v>
          </cell>
        </row>
        <row r="92">
          <cell r="B92">
            <v>389.42311500000005</v>
          </cell>
          <cell r="J92">
            <v>67.07988499999999</v>
          </cell>
        </row>
        <row r="93">
          <cell r="B93">
            <v>437.56045900000004</v>
          </cell>
          <cell r="J93">
            <v>77.656340999999998</v>
          </cell>
        </row>
        <row r="94">
          <cell r="B94">
            <v>499.70518499999997</v>
          </cell>
          <cell r="J94">
            <v>90.175414999999987</v>
          </cell>
        </row>
        <row r="95">
          <cell r="B95">
            <v>551.06728099999998</v>
          </cell>
          <cell r="J95">
            <v>99.852018999999999</v>
          </cell>
        </row>
        <row r="96">
          <cell r="B96">
            <v>598.03566799999999</v>
          </cell>
          <cell r="J96">
            <v>108.23033199999999</v>
          </cell>
        </row>
        <row r="97">
          <cell r="B97">
            <v>645.48356299999989</v>
          </cell>
          <cell r="J97">
            <v>115.232237</v>
          </cell>
        </row>
        <row r="98">
          <cell r="B98">
            <v>699.91441800000007</v>
          </cell>
          <cell r="J98">
            <v>122.368482</v>
          </cell>
        </row>
        <row r="99">
          <cell r="B99">
            <v>737.54335500000002</v>
          </cell>
          <cell r="J99">
            <v>129.631945</v>
          </cell>
        </row>
        <row r="100">
          <cell r="B100">
            <v>797.18811600000004</v>
          </cell>
          <cell r="J100">
            <v>138.61388399999998</v>
          </cell>
        </row>
        <row r="101">
          <cell r="B101">
            <v>857.11260300000004</v>
          </cell>
          <cell r="J101">
            <v>149.23319699999999</v>
          </cell>
        </row>
        <row r="102">
          <cell r="B102">
            <v>903.58549099999993</v>
          </cell>
          <cell r="J102">
            <v>159.620609</v>
          </cell>
        </row>
        <row r="103">
          <cell r="B103">
            <v>929.59373299999993</v>
          </cell>
          <cell r="J103">
            <v>171.87626699999998</v>
          </cell>
        </row>
        <row r="104">
          <cell r="B104">
            <v>965.78407600000003</v>
          </cell>
          <cell r="J104">
            <v>177.79492400000001</v>
          </cell>
        </row>
        <row r="105">
          <cell r="B105">
            <v>974.94430999999986</v>
          </cell>
          <cell r="J105">
            <v>181.47719000000001</v>
          </cell>
        </row>
        <row r="106">
          <cell r="B106">
            <v>1006.908082</v>
          </cell>
          <cell r="J106">
            <v>185.29301800000002</v>
          </cell>
        </row>
        <row r="107">
          <cell r="B107">
            <v>1042.160022</v>
          </cell>
          <cell r="J107">
            <v>188.45227799999998</v>
          </cell>
        </row>
        <row r="108">
          <cell r="B108">
            <v>1077.4668880000002</v>
          </cell>
          <cell r="J108">
            <v>193.32161199999999</v>
          </cell>
        </row>
        <row r="109">
          <cell r="B109">
            <v>1118.246803</v>
          </cell>
          <cell r="J109">
            <v>198.134897</v>
          </cell>
        </row>
        <row r="110">
          <cell r="B110">
            <v>1172.9849990000002</v>
          </cell>
          <cell r="J110">
            <v>203.97630100000001</v>
          </cell>
        </row>
        <row r="111">
          <cell r="B111">
            <v>1224.6066900000001</v>
          </cell>
          <cell r="J111">
            <v>212.33141000000001</v>
          </cell>
        </row>
        <row r="112">
          <cell r="B112">
            <v>1286.9023320000001</v>
          </cell>
          <cell r="J112">
            <v>226.19476800000001</v>
          </cell>
        </row>
        <row r="113">
          <cell r="B113">
            <v>1333.844789</v>
          </cell>
          <cell r="J113">
            <v>238.569311</v>
          </cell>
        </row>
        <row r="114">
          <cell r="B114">
            <v>1361.1809359999997</v>
          </cell>
          <cell r="J114">
            <v>249.27086399999999</v>
          </cell>
        </row>
        <row r="115">
          <cell r="B115">
            <v>1399.2816899999998</v>
          </cell>
          <cell r="J115">
            <v>258.64530999999999</v>
          </cell>
        </row>
        <row r="116">
          <cell r="B116">
            <v>1464.1639220000002</v>
          </cell>
          <cell r="J116">
            <v>271.47487800000005</v>
          </cell>
        </row>
        <row r="117">
          <cell r="B117">
            <v>1517.0650609999998</v>
          </cell>
          <cell r="J117">
            <v>285.89463900000004</v>
          </cell>
        </row>
        <row r="118">
          <cell r="B118">
            <v>1586.086718</v>
          </cell>
          <cell r="J118">
            <v>304.45378199999999</v>
          </cell>
        </row>
        <row r="119">
          <cell r="B119">
            <v>1664.227026</v>
          </cell>
          <cell r="J119">
            <v>321.93567400000001</v>
          </cell>
        </row>
        <row r="120">
          <cell r="B120">
            <v>1696.4070000000002</v>
          </cell>
          <cell r="J120">
            <v>342.05459999999999</v>
          </cell>
        </row>
        <row r="121">
          <cell r="B121">
            <v>1627.7166249999998</v>
          </cell>
          <cell r="J121">
            <v>345.93026000000003</v>
          </cell>
        </row>
        <row r="122">
          <cell r="B122">
            <v>1685.092582</v>
          </cell>
          <cell r="J122">
            <v>354.18245899999999</v>
          </cell>
        </row>
        <row r="123">
          <cell r="B123">
            <v>1739.458318</v>
          </cell>
          <cell r="J123">
            <v>367.24468400000001</v>
          </cell>
        </row>
        <row r="124">
          <cell r="B124">
            <v>1739.9059199999999</v>
          </cell>
          <cell r="J124">
            <v>376.62208000000004</v>
          </cell>
        </row>
        <row r="125">
          <cell r="B125">
            <v>1763.1227489999999</v>
          </cell>
          <cell r="J125">
            <v>381.62583699999999</v>
          </cell>
        </row>
        <row r="126">
          <cell r="B126">
            <v>1790.7925220000002</v>
          </cell>
          <cell r="J126">
            <v>387.64000300000004</v>
          </cell>
        </row>
        <row r="127">
          <cell r="B127">
            <v>1834.7833500000002</v>
          </cell>
          <cell r="J127">
            <v>392.70165600000001</v>
          </cell>
        </row>
        <row r="128">
          <cell r="B128">
            <v>1862.7292659999998</v>
          </cell>
          <cell r="J128">
            <v>401.59263400000003</v>
          </cell>
        </row>
        <row r="129">
          <cell r="B129">
            <v>1917.2524740000001</v>
          </cell>
          <cell r="J129">
            <v>413.27452599999998</v>
          </cell>
        </row>
        <row r="130">
          <cell r="B130">
            <v>1959.3459870000002</v>
          </cell>
          <cell r="J130">
            <v>429.20801299999999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82">
          <cell r="O82">
            <v>1.8776258432935029</v>
          </cell>
          <cell r="P82">
            <v>0.85287415670649769</v>
          </cell>
          <cell r="Q82">
            <v>0.4703</v>
          </cell>
          <cell r="R82">
            <v>2.1229</v>
          </cell>
        </row>
        <row r="83">
          <cell r="O83">
            <v>2.137727621487429</v>
          </cell>
          <cell r="P83">
            <v>1.0844723785125712</v>
          </cell>
          <cell r="Q83">
            <v>0.5595</v>
          </cell>
          <cell r="R83">
            <v>2.3788</v>
          </cell>
        </row>
        <row r="84">
          <cell r="O84">
            <v>2.3073479484442556</v>
          </cell>
          <cell r="P84">
            <v>1.2733520515557444</v>
          </cell>
          <cell r="Q84">
            <v>0.63579999999999992</v>
          </cell>
          <cell r="R84">
            <v>2.7878000000000003</v>
          </cell>
        </row>
        <row r="85">
          <cell r="O85">
            <v>3.0478428688482468</v>
          </cell>
          <cell r="P85">
            <v>1.8365571311517523</v>
          </cell>
          <cell r="Q85">
            <v>0.75290000000000001</v>
          </cell>
          <cell r="R85">
            <v>2.8022999999999998</v>
          </cell>
        </row>
        <row r="86">
          <cell r="O86">
            <v>4.8033162906780795</v>
          </cell>
          <cell r="P86">
            <v>3.0823837093219182</v>
          </cell>
          <cell r="Q86">
            <v>0.88860000000000006</v>
          </cell>
          <cell r="R86">
            <v>3.7467999999999995</v>
          </cell>
        </row>
        <row r="87">
          <cell r="O87">
            <v>4.6726851452908225</v>
          </cell>
          <cell r="P87">
            <v>3.2118148547091776</v>
          </cell>
          <cell r="Q87">
            <v>1.0429000000000002</v>
          </cell>
          <cell r="R87">
            <v>3.8491999999999997</v>
          </cell>
        </row>
        <row r="88">
          <cell r="O88">
            <v>5.2918465377900619</v>
          </cell>
          <cell r="P88">
            <v>3.9728534622099407</v>
          </cell>
          <cell r="Q88">
            <v>1.2269000000000001</v>
          </cell>
          <cell r="R88">
            <v>4.1276999999999999</v>
          </cell>
        </row>
        <row r="89">
          <cell r="O89">
            <v>5.9450643288825917</v>
          </cell>
          <cell r="P89">
            <v>4.6814356711174074</v>
          </cell>
          <cell r="Q89">
            <v>1.3774999999999999</v>
          </cell>
          <cell r="R89">
            <v>4.6913</v>
          </cell>
        </row>
        <row r="90">
          <cell r="O90">
            <v>7.0262686485650026</v>
          </cell>
          <cell r="P90">
            <v>5.2446313514349976</v>
          </cell>
          <cell r="Q90">
            <v>1.5791999999999999</v>
          </cell>
          <cell r="R90">
            <v>5.2678000000000003</v>
          </cell>
        </row>
        <row r="91">
          <cell r="O91">
            <v>8.898055117484148</v>
          </cell>
          <cell r="P91">
            <v>6.1550448825158517</v>
          </cell>
          <cell r="Q91">
            <v>1.8669</v>
          </cell>
          <cell r="R91">
            <v>6.5186999999999999</v>
          </cell>
        </row>
        <row r="92">
          <cell r="O92">
            <v>11.187401534270396</v>
          </cell>
          <cell r="P92">
            <v>7.2452984657296042</v>
          </cell>
          <cell r="Q92">
            <v>2.3740000000000001</v>
          </cell>
          <cell r="R92">
            <v>7.7035</v>
          </cell>
        </row>
        <row r="93">
          <cell r="O93">
            <v>15.188521291816748</v>
          </cell>
          <cell r="P93">
            <v>10.029678708183248</v>
          </cell>
          <cell r="Q93">
            <v>2.9889999999999999</v>
          </cell>
          <cell r="R93">
            <v>9.5856999999999992</v>
          </cell>
        </row>
        <row r="94">
          <cell r="O94">
            <v>17.494869255630871</v>
          </cell>
          <cell r="P94">
            <v>12.126430744369125</v>
          </cell>
          <cell r="Q94">
            <v>3.7071999999999998</v>
          </cell>
          <cell r="R94">
            <v>9.2618999999999989</v>
          </cell>
        </row>
        <row r="95">
          <cell r="O95">
            <v>18.569987393813179</v>
          </cell>
          <cell r="P95">
            <v>13.64111260618682</v>
          </cell>
          <cell r="Q95">
            <v>4.4821</v>
          </cell>
          <cell r="R95">
            <v>11.700100000000003</v>
          </cell>
        </row>
        <row r="96">
          <cell r="O96">
            <v>19.351102138068541</v>
          </cell>
          <cell r="P96">
            <v>14.727797861931464</v>
          </cell>
          <cell r="Q96">
            <v>5.1535000000000002</v>
          </cell>
          <cell r="R96">
            <v>14.382100000000001</v>
          </cell>
        </row>
        <row r="97">
          <cell r="O97">
            <v>20.635047544007627</v>
          </cell>
          <cell r="P97">
            <v>16.04345245599238</v>
          </cell>
          <cell r="Q97">
            <v>5.9378000000000002</v>
          </cell>
          <cell r="R97">
            <v>16.529200000000003</v>
          </cell>
        </row>
        <row r="98">
          <cell r="O98">
            <v>19.998254955887109</v>
          </cell>
          <cell r="P98">
            <v>15.773045044112896</v>
          </cell>
          <cell r="Q98">
            <v>6.5431999999999997</v>
          </cell>
          <cell r="R98">
            <v>18.228500000000004</v>
          </cell>
        </row>
        <row r="99">
          <cell r="O99">
            <v>18.809907660250246</v>
          </cell>
          <cell r="P99">
            <v>14.704292339749747</v>
          </cell>
          <cell r="Q99">
            <v>7.1673</v>
          </cell>
          <cell r="R99">
            <v>25.949399999999997</v>
          </cell>
        </row>
        <row r="100">
          <cell r="O100">
            <v>21.616025522539349</v>
          </cell>
          <cell r="P100">
            <v>16.724274477460654</v>
          </cell>
          <cell r="Q100">
            <v>8.3817000000000004</v>
          </cell>
          <cell r="R100">
            <v>23.794899999999998</v>
          </cell>
        </row>
        <row r="101">
          <cell r="O101">
            <v>24.581044262034865</v>
          </cell>
          <cell r="P101">
            <v>18.599455737965137</v>
          </cell>
          <cell r="Q101">
            <v>10.1854</v>
          </cell>
          <cell r="R101">
            <v>29.947000000000003</v>
          </cell>
        </row>
        <row r="102">
          <cell r="O102">
            <v>25.644783094094738</v>
          </cell>
          <cell r="P102">
            <v>18.675716905905265</v>
          </cell>
          <cell r="Q102">
            <v>12.016999999999999</v>
          </cell>
          <cell r="R102">
            <v>34.254800000000003</v>
          </cell>
        </row>
        <row r="103">
          <cell r="O103">
            <v>26.638047760365041</v>
          </cell>
          <cell r="P103">
            <v>17.915952239634962</v>
          </cell>
          <cell r="Q103">
            <v>13.988700000000001</v>
          </cell>
          <cell r="R103">
            <v>35.404699999999991</v>
          </cell>
        </row>
        <row r="104">
          <cell r="O104">
            <v>27.655611679624254</v>
          </cell>
          <cell r="P104">
            <v>16.854788320375746</v>
          </cell>
          <cell r="Q104">
            <v>18.004100000000005</v>
          </cell>
          <cell r="R104">
            <v>35.468600000000002</v>
          </cell>
        </row>
        <row r="105">
          <cell r="O105">
            <v>28.664616184414307</v>
          </cell>
          <cell r="P105">
            <v>15.970283815585695</v>
          </cell>
          <cell r="Q105">
            <v>19.881799999999998</v>
          </cell>
          <cell r="R105">
            <v>35.207400000000007</v>
          </cell>
        </row>
        <row r="106">
          <cell r="O106">
            <v>27.160824417417849</v>
          </cell>
          <cell r="P106">
            <v>14.933775582582156</v>
          </cell>
          <cell r="Q106">
            <v>20.470499999999994</v>
          </cell>
          <cell r="R106">
            <v>32.991399999999999</v>
          </cell>
        </row>
        <row r="107">
          <cell r="O107">
            <v>26.752237247329674</v>
          </cell>
          <cell r="P107">
            <v>14.105662752670327</v>
          </cell>
          <cell r="Q107">
            <v>22.725100000000005</v>
          </cell>
          <cell r="R107">
            <v>34.855199999999996</v>
          </cell>
        </row>
        <row r="108">
          <cell r="O108">
            <v>25.68065819270328</v>
          </cell>
          <cell r="P108">
            <v>13.039241807296728</v>
          </cell>
          <cell r="Q108">
            <v>25.488600000000002</v>
          </cell>
          <cell r="R108">
            <v>34.913699999999999</v>
          </cell>
        </row>
        <row r="109">
          <cell r="O109">
            <v>24.827781561952094</v>
          </cell>
          <cell r="P109">
            <v>12.964318438047904</v>
          </cell>
          <cell r="Q109">
            <v>29.563600000000001</v>
          </cell>
          <cell r="R109">
            <v>33.794400000000003</v>
          </cell>
        </row>
        <row r="110">
          <cell r="O110">
            <v>23.389974540542379</v>
          </cell>
          <cell r="P110">
            <v>12.72902545945762</v>
          </cell>
          <cell r="Q110">
            <v>32.100900000000003</v>
          </cell>
          <cell r="R110">
            <v>34.992199999999997</v>
          </cell>
        </row>
        <row r="111">
          <cell r="O111">
            <v>18.07950953394052</v>
          </cell>
          <cell r="P111">
            <v>9.989490466059479</v>
          </cell>
          <cell r="Q111">
            <v>34.4773</v>
          </cell>
          <cell r="R111">
            <v>34.403100000000002</v>
          </cell>
        </row>
        <row r="112">
          <cell r="O112">
            <v>22.305866216463983</v>
          </cell>
          <cell r="P112">
            <v>11.827833783536011</v>
          </cell>
          <cell r="Q112">
            <v>36.341999999999999</v>
          </cell>
          <cell r="R112">
            <v>37.591099999999997</v>
          </cell>
        </row>
        <row r="113">
          <cell r="O113">
            <v>26.866160627681282</v>
          </cell>
          <cell r="P113">
            <v>14.14963937231872</v>
          </cell>
          <cell r="Q113">
            <v>37.262700000000002</v>
          </cell>
          <cell r="R113">
            <v>39.533900000000003</v>
          </cell>
        </row>
        <row r="114">
          <cell r="O114">
            <v>21.989108035575484</v>
          </cell>
          <cell r="P114">
            <v>12.374591964424512</v>
          </cell>
          <cell r="Q114">
            <v>35.372299999999996</v>
          </cell>
          <cell r="R114">
            <v>41.209199999999996</v>
          </cell>
        </row>
        <row r="115">
          <cell r="O115">
            <v>18.549231082390438</v>
          </cell>
          <cell r="P115">
            <v>11.394768917609561</v>
          </cell>
          <cell r="Q115">
            <v>35.902400000000007</v>
          </cell>
          <cell r="R115">
            <v>43.648699999999998</v>
          </cell>
        </row>
        <row r="116">
          <cell r="O116">
            <v>17.419793128549689</v>
          </cell>
          <cell r="P116">
            <v>11.80180687145031</v>
          </cell>
          <cell r="Q116">
            <v>39.8414</v>
          </cell>
          <cell r="R116">
            <v>49.062600000000003</v>
          </cell>
        </row>
        <row r="117">
          <cell r="O117">
            <v>15.30388603142247</v>
          </cell>
          <cell r="P117">
            <v>11.037813968577527</v>
          </cell>
          <cell r="Q117">
            <v>41.569900000000004</v>
          </cell>
          <cell r="R117">
            <v>51.077099999999994</v>
          </cell>
        </row>
        <row r="118">
          <cell r="O118">
            <v>18.264258260001501</v>
          </cell>
          <cell r="P118">
            <v>13.808541739998496</v>
          </cell>
          <cell r="Q118">
            <v>46.439300000000003</v>
          </cell>
          <cell r="R118">
            <v>53.545399999999994</v>
          </cell>
        </row>
        <row r="119">
          <cell r="O119">
            <v>22.720633664443632</v>
          </cell>
          <cell r="P119">
            <v>17.924166335556368</v>
          </cell>
          <cell r="Q119">
            <v>51.257499999999993</v>
          </cell>
          <cell r="R119">
            <v>57.715500000000006</v>
          </cell>
        </row>
        <row r="120">
          <cell r="O120">
            <v>26.007146803158751</v>
          </cell>
          <cell r="P120">
            <v>21.630753196841251</v>
          </cell>
          <cell r="Q120">
            <v>52.783900000000003</v>
          </cell>
          <cell r="R120">
            <v>60.845100000000002</v>
          </cell>
        </row>
        <row r="121">
          <cell r="O121">
            <v>17.214490556606375</v>
          </cell>
          <cell r="P121">
            <v>14.524509443393626</v>
          </cell>
          <cell r="Q121">
            <v>45.944000000000003</v>
          </cell>
          <cell r="R121">
            <v>58.17</v>
          </cell>
        </row>
        <row r="122">
          <cell r="O122">
            <v>13.464051174370022</v>
          </cell>
          <cell r="P122">
            <v>10.819948825629981</v>
          </cell>
          <cell r="Q122">
            <v>49.632999999999996</v>
          </cell>
          <cell r="R122">
            <v>56.638000000000005</v>
          </cell>
        </row>
        <row r="123">
          <cell r="O123">
            <v>15.86766976821866</v>
          </cell>
          <cell r="P123">
            <v>12.883330231781336</v>
          </cell>
          <cell r="Q123">
            <v>46.894000000000005</v>
          </cell>
          <cell r="R123">
            <v>62.527999999999999</v>
          </cell>
        </row>
        <row r="124">
          <cell r="O124">
            <v>14.591576644604507</v>
          </cell>
          <cell r="P124">
            <v>13.137423355395494</v>
          </cell>
          <cell r="Q124">
            <v>45.736000000000004</v>
          </cell>
          <cell r="R124">
            <v>58.872999999999998</v>
          </cell>
        </row>
        <row r="125">
          <cell r="O125">
            <v>11.568595730456446</v>
          </cell>
          <cell r="P125">
            <v>11.246404269543556</v>
          </cell>
          <cell r="Q125">
            <v>47.192999999999998</v>
          </cell>
          <cell r="R125">
            <v>57.942</v>
          </cell>
        </row>
        <row r="126">
          <cell r="O126">
            <v>9.7700041217896789</v>
          </cell>
          <cell r="P126">
            <v>9.1809958782103198</v>
          </cell>
          <cell r="Q126">
            <v>45.984999999999999</v>
          </cell>
          <cell r="R126">
            <v>58.901000000000003</v>
          </cell>
        </row>
        <row r="127">
          <cell r="O127">
            <v>10.231458784493912</v>
          </cell>
          <cell r="P127">
            <v>9.0695412155060868</v>
          </cell>
          <cell r="Q127">
            <v>44.597000000000001</v>
          </cell>
          <cell r="R127">
            <v>57.637999999999998</v>
          </cell>
        </row>
        <row r="128">
          <cell r="O128">
            <v>9.6312105063966005</v>
          </cell>
          <cell r="P128">
            <v>8.3367894936034013</v>
          </cell>
          <cell r="Q128">
            <v>41.716999999999999</v>
          </cell>
          <cell r="R128">
            <v>57.205999999999996</v>
          </cell>
        </row>
        <row r="129">
          <cell r="O129">
            <v>9.6973574747648428</v>
          </cell>
          <cell r="P129">
            <v>8.2706425252351572</v>
          </cell>
          <cell r="Q129">
            <v>41.716999999999999</v>
          </cell>
          <cell r="R129">
            <v>57.205999999999996</v>
          </cell>
        </row>
        <row r="130">
          <cell r="O130">
            <v>9.6404770907033921</v>
          </cell>
          <cell r="P130">
            <v>8.3275229092966079</v>
          </cell>
          <cell r="Q130">
            <v>41.716999999999999</v>
          </cell>
          <cell r="R130">
            <v>57.205999999999996</v>
          </cell>
        </row>
      </sheetData>
      <sheetData sheetId="10"/>
      <sheetData sheetId="11"/>
      <sheetData sheetId="12"/>
      <sheetData sheetId="13">
        <row r="82">
          <cell r="C82">
            <v>6.219211059756935E-2</v>
          </cell>
        </row>
        <row r="83">
          <cell r="C83">
            <v>6.4489574266896804E-2</v>
          </cell>
        </row>
        <row r="84">
          <cell r="C84">
            <v>6.6443305055788021E-2</v>
          </cell>
        </row>
        <row r="85">
          <cell r="C85">
            <v>6.8484264928000652E-2</v>
          </cell>
        </row>
        <row r="86">
          <cell r="C86">
            <v>7.7762976667336378E-2</v>
          </cell>
        </row>
        <row r="87">
          <cell r="C87">
            <v>8.956769678399093E-2</v>
          </cell>
        </row>
        <row r="88">
          <cell r="C88">
            <v>8.7341733865468993E-2</v>
          </cell>
        </row>
        <row r="89">
          <cell r="C89">
            <v>8.7882798918424029E-2</v>
          </cell>
        </row>
        <row r="90">
          <cell r="C90">
            <v>8.8408993042525794E-2</v>
          </cell>
        </row>
        <row r="91">
          <cell r="C91">
            <v>9.8377304292020684E-2</v>
          </cell>
        </row>
        <row r="92">
          <cell r="C92">
            <v>0.10287839145136668</v>
          </cell>
        </row>
        <row r="93">
          <cell r="C93">
            <v>0.10164347171028883</v>
          </cell>
        </row>
        <row r="94">
          <cell r="C94">
            <v>0.10548146626658406</v>
          </cell>
        </row>
        <row r="95">
          <cell r="C95">
            <v>0.11328230956524045</v>
          </cell>
        </row>
        <row r="96">
          <cell r="C96">
            <v>0.11964251901703042</v>
          </cell>
        </row>
        <row r="97">
          <cell r="C97">
            <v>0.11935537467916821</v>
          </cell>
        </row>
        <row r="98">
          <cell r="C98">
            <v>0.11534272272601787</v>
          </cell>
        </row>
        <row r="99">
          <cell r="C99">
            <v>0.11690693826366173</v>
          </cell>
        </row>
        <row r="100">
          <cell r="C100">
            <v>0.11657226934485387</v>
          </cell>
        </row>
        <row r="101">
          <cell r="C101">
            <v>0.12215711715704575</v>
          </cell>
        </row>
        <row r="102">
          <cell r="C102">
            <v>0.12465976152350648</v>
          </cell>
        </row>
        <row r="103">
          <cell r="C103">
            <v>0.1303713052809215</v>
          </cell>
        </row>
        <row r="104">
          <cell r="C104">
            <v>0.13318305779247774</v>
          </cell>
        </row>
        <row r="105">
          <cell r="C105">
            <v>0.13542694911138417</v>
          </cell>
        </row>
        <row r="106">
          <cell r="C106">
            <v>0.13541779785012326</v>
          </cell>
        </row>
        <row r="107">
          <cell r="C107">
            <v>0.1352771884938711</v>
          </cell>
        </row>
        <row r="108">
          <cell r="C108">
            <v>0.13872643001770654</v>
          </cell>
        </row>
        <row r="109">
          <cell r="C109">
            <v>0.13788109402301166</v>
          </cell>
        </row>
        <row r="110">
          <cell r="C110">
            <v>0.13670066163531247</v>
          </cell>
        </row>
        <row r="111">
          <cell r="C111">
            <v>0.13743909727176418</v>
          </cell>
        </row>
        <row r="112">
          <cell r="C112">
            <v>0.13574371502328203</v>
          </cell>
        </row>
        <row r="113">
          <cell r="C113">
            <v>0.13719522107757537</v>
          </cell>
        </row>
        <row r="114">
          <cell r="C114">
            <v>0.14053602907411178</v>
          </cell>
        </row>
        <row r="115">
          <cell r="C115">
            <v>0.14314835833530407</v>
          </cell>
        </row>
        <row r="116">
          <cell r="C116">
            <v>0.14216903931248806</v>
          </cell>
        </row>
        <row r="117">
          <cell r="C117">
            <v>0.14375163081952105</v>
          </cell>
        </row>
        <row r="118">
          <cell r="C118">
            <v>0.14578824705597593</v>
          </cell>
        </row>
        <row r="119">
          <cell r="C119">
            <v>0.14362999085740338</v>
          </cell>
        </row>
        <row r="120">
          <cell r="C120">
            <v>0.1446992476780215</v>
          </cell>
        </row>
        <row r="121">
          <cell r="C121">
            <v>0.15242834700117758</v>
          </cell>
        </row>
        <row r="122">
          <cell r="C122">
            <v>0.15066970178666059</v>
          </cell>
        </row>
        <row r="123">
          <cell r="C123">
            <v>0.15112366110608461</v>
          </cell>
        </row>
        <row r="124">
          <cell r="C124">
            <v>0.15589843417778482</v>
          </cell>
        </row>
        <row r="125">
          <cell r="C125">
            <v>0.15849452388715668</v>
          </cell>
        </row>
        <row r="126">
          <cell r="C126">
            <v>0.16148306523095823</v>
          </cell>
        </row>
        <row r="127">
          <cell r="C127">
            <v>0.15955398781958025</v>
          </cell>
        </row>
        <row r="128">
          <cell r="C128">
            <v>0.15933838628119179</v>
          </cell>
        </row>
        <row r="129">
          <cell r="C129">
            <v>0.15933838628119179</v>
          </cell>
        </row>
        <row r="130">
          <cell r="C130">
            <v>0.15933838628119179</v>
          </cell>
        </row>
      </sheetData>
      <sheetData sheetId="14"/>
      <sheetData sheetId="15">
        <row r="82">
          <cell r="F82">
            <v>109.46441434673541</v>
          </cell>
          <cell r="I82">
            <v>0.57987687302604263</v>
          </cell>
          <cell r="DD82">
            <v>2.7353000000000001</v>
          </cell>
          <cell r="DF82">
            <v>1.2160107483166733</v>
          </cell>
          <cell r="DJ82">
            <v>1.7637999999999971</v>
          </cell>
          <cell r="EE82">
            <v>2.74343349190372</v>
          </cell>
          <cell r="EJ82">
            <v>2.9774665080962794</v>
          </cell>
          <cell r="EV82">
            <v>16.194660217296416</v>
          </cell>
          <cell r="FA82">
            <v>62.608899999999998</v>
          </cell>
          <cell r="GC82">
            <v>19.674900000000001</v>
          </cell>
          <cell r="GD82">
            <v>10.218330721578415</v>
          </cell>
          <cell r="GO82">
            <v>0.68470075307174005</v>
          </cell>
          <cell r="GR82">
            <v>2.7353000000000001</v>
          </cell>
          <cell r="GU82">
            <v>4.0867680350998619</v>
          </cell>
          <cell r="GV82">
            <v>0</v>
          </cell>
          <cell r="GW82">
            <v>0.76634470094838569</v>
          </cell>
          <cell r="HA82">
            <v>0</v>
          </cell>
          <cell r="HC82">
            <v>0</v>
          </cell>
          <cell r="HE82">
            <v>0</v>
          </cell>
          <cell r="HF82">
            <v>0.55500000000000005</v>
          </cell>
          <cell r="HG82">
            <v>0.27467399119564156</v>
          </cell>
          <cell r="HI82">
            <v>16.065000000000001</v>
          </cell>
          <cell r="HJ82">
            <v>14.741400000000001</v>
          </cell>
          <cell r="HM82">
            <v>0.63370000000000015</v>
          </cell>
          <cell r="HN82">
            <v>0.68989999999999996</v>
          </cell>
          <cell r="HQ82">
            <v>0</v>
          </cell>
          <cell r="HT82">
            <v>9.1067</v>
          </cell>
          <cell r="HU82">
            <v>19.096069278421588</v>
          </cell>
          <cell r="JP82">
            <v>15.42322542489388</v>
          </cell>
        </row>
        <row r="83">
          <cell r="F83">
            <v>122.2405200882632</v>
          </cell>
          <cell r="I83">
            <v>0.68282390164495577</v>
          </cell>
          <cell r="DD83">
            <v>2.8216999999999999</v>
          </cell>
          <cell r="DF83">
            <v>1.5003084281746606</v>
          </cell>
          <cell r="DJ83">
            <v>2.0582999999999974</v>
          </cell>
          <cell r="EE83">
            <v>2.9120445798061896</v>
          </cell>
          <cell r="EJ83">
            <v>3.2730554201938102</v>
          </cell>
          <cell r="EV83">
            <v>17.203032338249756</v>
          </cell>
          <cell r="FA83">
            <v>70.646699999999996</v>
          </cell>
          <cell r="GC83">
            <v>22.178999999999998</v>
          </cell>
          <cell r="GD83">
            <v>11.528636943171302</v>
          </cell>
          <cell r="GO83">
            <v>0.65167148163433752</v>
          </cell>
          <cell r="GR83">
            <v>2.8216999999999999</v>
          </cell>
          <cell r="GU83">
            <v>4.7590012759982745</v>
          </cell>
          <cell r="GV83">
            <v>0</v>
          </cell>
          <cell r="GW83">
            <v>0.64453196490013731</v>
          </cell>
          <cell r="HA83">
            <v>0</v>
          </cell>
          <cell r="HC83">
            <v>0</v>
          </cell>
          <cell r="HE83">
            <v>0</v>
          </cell>
          <cell r="HF83">
            <v>0.58089999999999997</v>
          </cell>
          <cell r="HG83">
            <v>0.31131520546557429</v>
          </cell>
          <cell r="HI83">
            <v>17.894600000000001</v>
          </cell>
          <cell r="HJ83">
            <v>16.465199999999999</v>
          </cell>
          <cell r="HM83">
            <v>0.7009000000000003</v>
          </cell>
          <cell r="HN83">
            <v>0.72850000000000004</v>
          </cell>
          <cell r="HQ83">
            <v>0</v>
          </cell>
          <cell r="HT83">
            <v>10.324200000000001</v>
          </cell>
          <cell r="HU83">
            <v>21.4959630568287</v>
          </cell>
          <cell r="JP83">
            <v>17.563570709640196</v>
          </cell>
        </row>
        <row r="84">
          <cell r="F84">
            <v>136.34391035510501</v>
          </cell>
          <cell r="I84">
            <v>0.87515431589421389</v>
          </cell>
          <cell r="DD84">
            <v>3.2216999999999998</v>
          </cell>
          <cell r="DF84">
            <v>0.92892865817517212</v>
          </cell>
          <cell r="DJ84">
            <v>2.3221000000000007</v>
          </cell>
          <cell r="EE84">
            <v>3.2214457206342901</v>
          </cell>
          <cell r="EJ84">
            <v>3.4699542793657101</v>
          </cell>
          <cell r="EV84">
            <v>19.508173101669932</v>
          </cell>
          <cell r="FA84">
            <v>78.930000000000007</v>
          </cell>
          <cell r="GC84">
            <v>25.0061</v>
          </cell>
          <cell r="GD84">
            <v>13.340884388350496</v>
          </cell>
          <cell r="GO84">
            <v>0.65319109114729557</v>
          </cell>
          <cell r="GR84">
            <v>3.2216999999999998</v>
          </cell>
          <cell r="GU84">
            <v>5.2694975432840874</v>
          </cell>
          <cell r="GV84">
            <v>0</v>
          </cell>
          <cell r="GW84">
            <v>0.6864987240017264</v>
          </cell>
          <cell r="HA84">
            <v>0</v>
          </cell>
          <cell r="HC84">
            <v>0</v>
          </cell>
          <cell r="HE84">
            <v>0</v>
          </cell>
          <cell r="HF84">
            <v>0.63900000000000001</v>
          </cell>
          <cell r="HG84">
            <v>0.31064284223252348</v>
          </cell>
          <cell r="HI84">
            <v>20.0839</v>
          </cell>
          <cell r="HJ84">
            <v>18.521699999999999</v>
          </cell>
          <cell r="HM84">
            <v>0.80099999999999993</v>
          </cell>
          <cell r="HN84">
            <v>0.7612000000000001</v>
          </cell>
          <cell r="HQ84">
            <v>0</v>
          </cell>
          <cell r="HT84">
            <v>11.5236</v>
          </cell>
          <cell r="HU84">
            <v>23.826615611649505</v>
          </cell>
          <cell r="JP84">
            <v>19.596549257126952</v>
          </cell>
        </row>
        <row r="85">
          <cell r="F85">
            <v>155.99205845820578</v>
          </cell>
          <cell r="I85">
            <v>1.0585503973825849</v>
          </cell>
          <cell r="DD85">
            <v>3.7759</v>
          </cell>
          <cell r="DF85">
            <v>2.1567630445979287</v>
          </cell>
          <cell r="DJ85">
            <v>2.5012999999999987</v>
          </cell>
          <cell r="EE85">
            <v>3.7009373544744104</v>
          </cell>
          <cell r="EJ85">
            <v>3.2061626455255898</v>
          </cell>
          <cell r="EV85">
            <v>21.19208237069968</v>
          </cell>
          <cell r="FA85">
            <v>90.810399999999987</v>
          </cell>
          <cell r="GC85">
            <v>28.597000000000001</v>
          </cell>
          <cell r="GD85">
            <v>15.567647448079679</v>
          </cell>
          <cell r="GO85">
            <v>0.68597168597168601</v>
          </cell>
          <cell r="GR85">
            <v>3.7759</v>
          </cell>
          <cell r="GU85">
            <v>6.3506303004617681</v>
          </cell>
          <cell r="GV85">
            <v>0</v>
          </cell>
          <cell r="GW85">
            <v>0.44280245671591345</v>
          </cell>
          <cell r="HA85">
            <v>0</v>
          </cell>
          <cell r="HC85">
            <v>0</v>
          </cell>
          <cell r="HE85">
            <v>0</v>
          </cell>
          <cell r="HF85">
            <v>1.0449999999999999</v>
          </cell>
          <cell r="HG85">
            <v>0.35343322809269512</v>
          </cell>
          <cell r="HI85">
            <v>22.851399999999998</v>
          </cell>
          <cell r="HJ85">
            <v>19.994</v>
          </cell>
          <cell r="HM85">
            <v>1.6494999999999997</v>
          </cell>
          <cell r="HN85">
            <v>1.2079000000000002</v>
          </cell>
          <cell r="HQ85">
            <v>0</v>
          </cell>
          <cell r="HT85">
            <v>13.1358</v>
          </cell>
          <cell r="HU85">
            <v>27.63705255192032</v>
          </cell>
          <cell r="JP85">
            <v>22.726743399076419</v>
          </cell>
        </row>
        <row r="86">
          <cell r="F86">
            <v>181.45321156243259</v>
          </cell>
          <cell r="I86">
            <v>1.8206200218080402</v>
          </cell>
          <cell r="DD86">
            <v>6.053799999999999</v>
          </cell>
          <cell r="DF86">
            <v>-0.51738211548485324</v>
          </cell>
          <cell r="DJ86">
            <v>3.0007000000000073</v>
          </cell>
          <cell r="EE86">
            <v>4.4773784694705734</v>
          </cell>
          <cell r="EJ86">
            <v>2.3539215305294254</v>
          </cell>
          <cell r="EV86">
            <v>22.999752125579985</v>
          </cell>
          <cell r="FA86">
            <v>108.6113</v>
          </cell>
          <cell r="GC86">
            <v>34.224699999999999</v>
          </cell>
          <cell r="GD86">
            <v>18.838594715812164</v>
          </cell>
          <cell r="GO86">
            <v>0.66019417475728159</v>
          </cell>
          <cell r="GR86">
            <v>6.053799999999999</v>
          </cell>
          <cell r="GU86">
            <v>7.59684735432353</v>
          </cell>
          <cell r="GV86">
            <v>0</v>
          </cell>
          <cell r="GW86">
            <v>1.3717696995382314</v>
          </cell>
          <cell r="HA86">
            <v>0</v>
          </cell>
          <cell r="HC86">
            <v>0</v>
          </cell>
          <cell r="HE86">
            <v>0</v>
          </cell>
          <cell r="HF86">
            <v>0.41039999999999999</v>
          </cell>
          <cell r="HG86">
            <v>0.43200850055720114</v>
          </cell>
          <cell r="HI86">
            <v>24.609199999999998</v>
          </cell>
          <cell r="HJ86">
            <v>23.004899999999999</v>
          </cell>
          <cell r="HM86">
            <v>1.1800999999999995</v>
          </cell>
          <cell r="HN86">
            <v>0.42419999999999997</v>
          </cell>
          <cell r="HQ86">
            <v>0</v>
          </cell>
          <cell r="HT86">
            <v>15.769299999999999</v>
          </cell>
          <cell r="HU86">
            <v>32.271105284187833</v>
          </cell>
          <cell r="JP86">
            <v>26.633850311785888</v>
          </cell>
        </row>
        <row r="87">
          <cell r="F87">
            <v>204.58194606153114</v>
          </cell>
          <cell r="I87">
            <v>0.95526637137504045</v>
          </cell>
          <cell r="DD87">
            <v>4.5669000000000004</v>
          </cell>
          <cell r="DF87">
            <v>-2.4300554573628581</v>
          </cell>
          <cell r="DJ87">
            <v>3.2501999999999978</v>
          </cell>
          <cell r="EE87">
            <v>4.664112269965047</v>
          </cell>
          <cell r="EJ87">
            <v>3.8197877300349532</v>
          </cell>
          <cell r="EV87">
            <v>24.51794741748402</v>
          </cell>
          <cell r="FA87">
            <v>128.14610000000002</v>
          </cell>
          <cell r="GC87">
            <v>42.211400000000005</v>
          </cell>
          <cell r="GD87">
            <v>24.407137449101086</v>
          </cell>
          <cell r="GO87">
            <v>0.58485273492286116</v>
          </cell>
          <cell r="GR87">
            <v>4.5669000000000004</v>
          </cell>
          <cell r="GU87">
            <v>9.3475092117318663</v>
          </cell>
          <cell r="GV87">
            <v>0</v>
          </cell>
          <cell r="GW87">
            <v>0.64955264567647042</v>
          </cell>
          <cell r="HA87">
            <v>0</v>
          </cell>
          <cell r="HC87">
            <v>0</v>
          </cell>
          <cell r="HE87">
            <v>0</v>
          </cell>
          <cell r="HF87">
            <v>1.3757999999999999</v>
          </cell>
          <cell r="HG87">
            <v>0.60602295577301568</v>
          </cell>
          <cell r="HI87">
            <v>28.979200000000002</v>
          </cell>
          <cell r="HJ87">
            <v>25.549600000000002</v>
          </cell>
          <cell r="HM87">
            <v>1.747068103448276</v>
          </cell>
          <cell r="HN87">
            <v>1.2339</v>
          </cell>
          <cell r="HQ87">
            <v>0.4486318965517242</v>
          </cell>
          <cell r="HT87">
            <v>19.093900000000001</v>
          </cell>
          <cell r="HU87">
            <v>39.035462550898913</v>
          </cell>
          <cell r="JP87">
            <v>32.594637166071571</v>
          </cell>
        </row>
        <row r="88">
          <cell r="F88">
            <v>236.56338944857148</v>
          </cell>
          <cell r="I88">
            <v>0.65177408810938731</v>
          </cell>
          <cell r="DD88">
            <v>6.1262999999999996</v>
          </cell>
          <cell r="DF88">
            <v>-2.9954242786829361</v>
          </cell>
          <cell r="DJ88">
            <v>3.6745000000000028</v>
          </cell>
          <cell r="EE88">
            <v>5.2648329336156197</v>
          </cell>
          <cell r="EJ88">
            <v>3.7799670663843812</v>
          </cell>
          <cell r="EV88">
            <v>26.57877257276067</v>
          </cell>
          <cell r="FA88">
            <v>149.04050000000001</v>
          </cell>
          <cell r="GC88">
            <v>50.5974</v>
          </cell>
          <cell r="GD88">
            <v>28.477378179972163</v>
          </cell>
          <cell r="GO88">
            <v>0.55224913494809691</v>
          </cell>
          <cell r="GR88">
            <v>6.1262999999999996</v>
          </cell>
          <cell r="GU88">
            <v>11.391395777467119</v>
          </cell>
          <cell r="GV88">
            <v>0</v>
          </cell>
          <cell r="GW88">
            <v>1.4815907882681358</v>
          </cell>
          <cell r="HA88">
            <v>0</v>
          </cell>
          <cell r="HC88">
            <v>0</v>
          </cell>
          <cell r="HE88">
            <v>0</v>
          </cell>
          <cell r="HF88">
            <v>1.738</v>
          </cell>
          <cell r="HG88">
            <v>0.47145011029686396</v>
          </cell>
          <cell r="HI88">
            <v>35.087900000000005</v>
          </cell>
          <cell r="HJ88">
            <v>30.518000000000004</v>
          </cell>
          <cell r="HM88">
            <v>2.1015456896551727</v>
          </cell>
          <cell r="HN88">
            <v>1.7969999999999999</v>
          </cell>
          <cell r="HQ88">
            <v>0.67135431034482673</v>
          </cell>
          <cell r="HT88">
            <v>22.636599999999998</v>
          </cell>
          <cell r="HU88">
            <v>44.940021820027837</v>
          </cell>
          <cell r="JP88">
            <v>37.828603349291022</v>
          </cell>
        </row>
        <row r="89">
          <cell r="F89">
            <v>265.31321318571622</v>
          </cell>
          <cell r="I89">
            <v>0.52465839451912333</v>
          </cell>
          <cell r="DD89">
            <v>6.5702999999999996</v>
          </cell>
          <cell r="DF89">
            <v>-1.653647805371218</v>
          </cell>
          <cell r="DJ89">
            <v>3.9367000000000001</v>
          </cell>
          <cell r="EE89">
            <v>6.1784477779362881</v>
          </cell>
          <cell r="EJ89">
            <v>3.7967522220637129</v>
          </cell>
          <cell r="EV89">
            <v>29.023150374504578</v>
          </cell>
          <cell r="FA89">
            <v>169.58709999999999</v>
          </cell>
          <cell r="GC89">
            <v>59.042400000000001</v>
          </cell>
          <cell r="GD89">
            <v>33.075233112231437</v>
          </cell>
          <cell r="GO89">
            <v>0.52763047725369794</v>
          </cell>
          <cell r="GR89">
            <v>6.5702999999999996</v>
          </cell>
          <cell r="GU89">
            <v>12.643673442009156</v>
          </cell>
          <cell r="GV89">
            <v>0</v>
          </cell>
          <cell r="GW89">
            <v>1.4040042225328779</v>
          </cell>
          <cell r="HA89">
            <v>0</v>
          </cell>
          <cell r="HC89">
            <v>0</v>
          </cell>
          <cell r="HE89">
            <v>0</v>
          </cell>
          <cell r="HF89">
            <v>1.8126</v>
          </cell>
          <cell r="HG89">
            <v>0.57423581118884326</v>
          </cell>
          <cell r="HI89">
            <v>36.832799999999992</v>
          </cell>
          <cell r="HJ89">
            <v>31.828899999999994</v>
          </cell>
          <cell r="HM89">
            <v>2.5066629310344828</v>
          </cell>
          <cell r="HN89">
            <v>1.8582000000000001</v>
          </cell>
          <cell r="HQ89">
            <v>0.63903706896551737</v>
          </cell>
          <cell r="HT89">
            <v>25.9269</v>
          </cell>
          <cell r="HU89">
            <v>51.006866887768567</v>
          </cell>
          <cell r="JP89">
            <v>42.728561953804075</v>
          </cell>
        </row>
        <row r="90">
          <cell r="F90">
            <v>301.60334</v>
          </cell>
          <cell r="I90">
            <v>0.28987300000000116</v>
          </cell>
          <cell r="DD90">
            <v>6.3235999999999999</v>
          </cell>
          <cell r="DF90">
            <v>-3.1186960000000035</v>
          </cell>
          <cell r="DJ90">
            <v>4.8645000000000067</v>
          </cell>
          <cell r="EE90">
            <v>7.2303870000000003</v>
          </cell>
          <cell r="EJ90">
            <v>4.5645129999999989</v>
          </cell>
          <cell r="EV90">
            <v>33.563151000000005</v>
          </cell>
          <cell r="FA90">
            <v>192.02929999999998</v>
          </cell>
          <cell r="GC90">
            <v>67.197500000000005</v>
          </cell>
          <cell r="GD90">
            <v>38.727649568950405</v>
          </cell>
          <cell r="GO90">
            <v>0.47774851639712518</v>
          </cell>
          <cell r="GR90">
            <v>6.3235999999999999</v>
          </cell>
          <cell r="GU90">
            <v>14.845145794617636</v>
          </cell>
          <cell r="GV90">
            <v>0</v>
          </cell>
          <cell r="GW90">
            <v>1.7189265579908444</v>
          </cell>
          <cell r="HA90">
            <v>0</v>
          </cell>
          <cell r="HC90">
            <v>0</v>
          </cell>
          <cell r="HE90">
            <v>0</v>
          </cell>
          <cell r="HF90">
            <v>2.04</v>
          </cell>
          <cell r="HG90">
            <v>0.69040000000000001</v>
          </cell>
          <cell r="HI90">
            <v>43.969500000000004</v>
          </cell>
          <cell r="HJ90">
            <v>37.294400000000003</v>
          </cell>
          <cell r="HM90">
            <v>2.9371</v>
          </cell>
          <cell r="HN90">
            <v>1.8951</v>
          </cell>
          <cell r="HQ90">
            <v>1.8428999999999998</v>
          </cell>
          <cell r="HT90">
            <v>29.259700000000002</v>
          </cell>
          <cell r="HU90">
            <v>60.151250431049597</v>
          </cell>
          <cell r="JP90">
            <v>50.243955893390982</v>
          </cell>
        </row>
        <row r="91">
          <cell r="F91">
            <v>344.72661499999992</v>
          </cell>
          <cell r="I91">
            <v>-0.55863099999999921</v>
          </cell>
          <cell r="DD91">
            <v>7.5621000000000009</v>
          </cell>
          <cell r="DF91">
            <v>-3.9481549999999999</v>
          </cell>
          <cell r="DJ91">
            <v>5.6744999999999948</v>
          </cell>
          <cell r="EE91">
            <v>8.6181380000000001</v>
          </cell>
          <cell r="EJ91">
            <v>4.6335620000000004</v>
          </cell>
          <cell r="EV91">
            <v>37.043738999999995</v>
          </cell>
          <cell r="FA91">
            <v>218.19800000000001</v>
          </cell>
          <cell r="GC91">
            <v>80.457999999999998</v>
          </cell>
          <cell r="GD91">
            <v>45.310446772120734</v>
          </cell>
          <cell r="GO91">
            <v>0.41247559673718792</v>
          </cell>
          <cell r="GR91">
            <v>7.5621000000000009</v>
          </cell>
          <cell r="GU91">
            <v>17.200263127003751</v>
          </cell>
          <cell r="GV91">
            <v>0</v>
          </cell>
          <cell r="GW91">
            <v>2.2656542053823614</v>
          </cell>
          <cell r="HA91">
            <v>0</v>
          </cell>
          <cell r="HC91">
            <v>0</v>
          </cell>
          <cell r="HE91">
            <v>0</v>
          </cell>
          <cell r="HF91">
            <v>2.319</v>
          </cell>
          <cell r="HG91">
            <v>0.87370000000000003</v>
          </cell>
          <cell r="HI91">
            <v>52.6828</v>
          </cell>
          <cell r="HJ91">
            <v>44.781800000000004</v>
          </cell>
          <cell r="HM91">
            <v>3.2006000000000001</v>
          </cell>
          <cell r="HN91">
            <v>2.1755</v>
          </cell>
          <cell r="HQ91">
            <v>2.5248999999999993</v>
          </cell>
          <cell r="HT91">
            <v>33.3249</v>
          </cell>
          <cell r="HU91">
            <v>67.463253227879264</v>
          </cell>
          <cell r="JP91">
            <v>56.339261593615397</v>
          </cell>
        </row>
        <row r="92">
          <cell r="F92">
            <v>389.42311500000005</v>
          </cell>
          <cell r="I92">
            <v>-0.70567100000000016</v>
          </cell>
          <cell r="DD92">
            <v>9.3140000000000001</v>
          </cell>
          <cell r="DF92">
            <v>-7.2366969999999959</v>
          </cell>
          <cell r="DJ92">
            <v>6.7779999999999969</v>
          </cell>
          <cell r="EE92">
            <v>10.555627999999999</v>
          </cell>
          <cell r="EJ92">
            <v>2.452971999999999</v>
          </cell>
          <cell r="EV92">
            <v>40.924812000000003</v>
          </cell>
          <cell r="FA92">
            <v>250.65299999999999</v>
          </cell>
          <cell r="GC92">
            <v>93.141999999999996</v>
          </cell>
          <cell r="GD92">
            <v>53.541645066063779</v>
          </cell>
          <cell r="GO92">
            <v>0.35273791149300837</v>
          </cell>
          <cell r="GR92">
            <v>9.3140000000000001</v>
          </cell>
          <cell r="GU92">
            <v>20.042282192277845</v>
          </cell>
          <cell r="GV92">
            <v>0</v>
          </cell>
          <cell r="GW92">
            <v>3.3234368729962469</v>
          </cell>
          <cell r="HA92">
            <v>0</v>
          </cell>
          <cell r="HC92">
            <v>0</v>
          </cell>
          <cell r="HE92">
            <v>0</v>
          </cell>
          <cell r="HF92">
            <v>2.7730000000000001</v>
          </cell>
          <cell r="HG92">
            <v>0.95879999999999999</v>
          </cell>
          <cell r="HI92">
            <v>58.732399999999998</v>
          </cell>
          <cell r="HJ92">
            <v>49.814599999999999</v>
          </cell>
          <cell r="HM92">
            <v>3.8183000000000002</v>
          </cell>
          <cell r="HN92">
            <v>2.7166000000000001</v>
          </cell>
          <cell r="HQ92">
            <v>2.3828999999999994</v>
          </cell>
          <cell r="HT92">
            <v>39.139300000000006</v>
          </cell>
          <cell r="HU92">
            <v>77.23715493393621</v>
          </cell>
          <cell r="JP92">
            <v>64.19272694742466</v>
          </cell>
        </row>
        <row r="93">
          <cell r="F93">
            <v>437.56045900000004</v>
          </cell>
          <cell r="I93">
            <v>-1.6643180000000011</v>
          </cell>
          <cell r="DD93">
            <v>10.7135</v>
          </cell>
          <cell r="DF93">
            <v>-12.713505000000005</v>
          </cell>
          <cell r="DJ93">
            <v>7.240599999999997</v>
          </cell>
          <cell r="EE93">
            <v>12.238568000000001</v>
          </cell>
          <cell r="EJ93">
            <v>2.6198320000000006</v>
          </cell>
          <cell r="EV93">
            <v>42.643549999999998</v>
          </cell>
          <cell r="FA93">
            <v>284.89209999999997</v>
          </cell>
          <cell r="GC93">
            <v>104.9606</v>
          </cell>
          <cell r="GD93">
            <v>64.046185101310002</v>
          </cell>
          <cell r="GO93">
            <v>0.33181159327883974</v>
          </cell>
          <cell r="GR93">
            <v>10.7135</v>
          </cell>
          <cell r="GU93">
            <v>23.546356087365481</v>
          </cell>
          <cell r="GV93">
            <v>0</v>
          </cell>
          <cell r="GW93">
            <v>3.6904178077221559</v>
          </cell>
          <cell r="HA93">
            <v>0</v>
          </cell>
          <cell r="HC93">
            <v>0</v>
          </cell>
          <cell r="HE93">
            <v>0</v>
          </cell>
          <cell r="HF93">
            <v>3.0838000000000001</v>
          </cell>
          <cell r="HG93">
            <v>1.4770999999999999</v>
          </cell>
          <cell r="HI93">
            <v>66.035799999999995</v>
          </cell>
          <cell r="HJ93">
            <v>55.543500000000002</v>
          </cell>
          <cell r="HM93">
            <v>4.3613</v>
          </cell>
          <cell r="HN93">
            <v>3.1238999999999999</v>
          </cell>
          <cell r="HQ93">
            <v>3.0070999999999994</v>
          </cell>
          <cell r="HT93">
            <v>45.702599999999997</v>
          </cell>
          <cell r="HU93">
            <v>90.063114898690003</v>
          </cell>
          <cell r="JP93">
            <v>74.335831584778958</v>
          </cell>
        </row>
        <row r="94">
          <cell r="F94">
            <v>499.70518499999997</v>
          </cell>
          <cell r="I94">
            <v>-1.6960790000000037</v>
          </cell>
          <cell r="DD94">
            <v>12.690099999999999</v>
          </cell>
          <cell r="DF94">
            <v>-17.404277999999998</v>
          </cell>
          <cell r="DJ94">
            <v>8.5464000000000073</v>
          </cell>
          <cell r="EE94">
            <v>14.096034999999997</v>
          </cell>
          <cell r="EJ94">
            <v>1.680665000000003</v>
          </cell>
          <cell r="EV94">
            <v>49.002775999999997</v>
          </cell>
          <cell r="FA94">
            <v>327.12150000000003</v>
          </cell>
          <cell r="GC94">
            <v>123.9802</v>
          </cell>
          <cell r="GD94">
            <v>76.662053877921892</v>
          </cell>
          <cell r="GO94">
            <v>0.32974405007784946</v>
          </cell>
          <cell r="GR94">
            <v>12.690099999999999</v>
          </cell>
          <cell r="GU94">
            <v>26.054827310784095</v>
          </cell>
          <cell r="GV94">
            <v>0</v>
          </cell>
          <cell r="GW94">
            <v>3.9656439126345155</v>
          </cell>
          <cell r="HA94">
            <v>0</v>
          </cell>
          <cell r="HC94">
            <v>0</v>
          </cell>
          <cell r="HE94">
            <v>0.42152153266143971</v>
          </cell>
          <cell r="HF94">
            <v>3.4641784673385603</v>
          </cell>
          <cell r="HG94">
            <v>1.3274000000000001</v>
          </cell>
          <cell r="HI94">
            <v>77.174099999999996</v>
          </cell>
          <cell r="HJ94">
            <v>64.432000000000002</v>
          </cell>
          <cell r="HM94">
            <v>5.1896000000000004</v>
          </cell>
          <cell r="HN94">
            <v>3.6335000000000002</v>
          </cell>
          <cell r="HQ94">
            <v>3.9190000000000005</v>
          </cell>
          <cell r="HT94">
            <v>53.396099999999997</v>
          </cell>
          <cell r="HU94">
            <v>105.54374612207813</v>
          </cell>
          <cell r="JP94">
            <v>86.24333807994168</v>
          </cell>
        </row>
        <row r="95">
          <cell r="F95">
            <v>551.06728099999998</v>
          </cell>
          <cell r="I95">
            <v>-4.1826650000000036</v>
          </cell>
          <cell r="DD95">
            <v>12.639999999999999</v>
          </cell>
          <cell r="DF95">
            <v>-16.081440999999998</v>
          </cell>
          <cell r="DJ95">
            <v>8.9980999999999884</v>
          </cell>
          <cell r="EE95">
            <v>15.530986000000002</v>
          </cell>
          <cell r="EJ95">
            <v>3.0595140000000001</v>
          </cell>
          <cell r="EV95">
            <v>53.606870999999991</v>
          </cell>
          <cell r="FA95">
            <v>359.202</v>
          </cell>
          <cell r="GC95">
            <v>139.99950000000001</v>
          </cell>
          <cell r="GD95">
            <v>85.860052208757594</v>
          </cell>
          <cell r="GO95">
            <v>0.37873185298135265</v>
          </cell>
          <cell r="GR95">
            <v>12.639999999999999</v>
          </cell>
          <cell r="GU95">
            <v>29.160644734029823</v>
          </cell>
          <cell r="GV95">
            <v>0.99370346226388828</v>
          </cell>
          <cell r="GW95">
            <v>4.1466132688575623</v>
          </cell>
          <cell r="HA95">
            <v>0</v>
          </cell>
          <cell r="HC95">
            <v>0.85685595809445747</v>
          </cell>
          <cell r="HE95">
            <v>0.43844337357479224</v>
          </cell>
          <cell r="HF95">
            <v>4.3356566264252088</v>
          </cell>
          <cell r="HG95">
            <v>1.5829000000000002</v>
          </cell>
          <cell r="HI95">
            <v>85.431299999999993</v>
          </cell>
          <cell r="HJ95">
            <v>71.768199999999993</v>
          </cell>
          <cell r="HM95">
            <v>5.8471000000000002</v>
          </cell>
          <cell r="HN95">
            <v>4.3286000000000007</v>
          </cell>
          <cell r="HQ95">
            <v>3.4873999999999992</v>
          </cell>
          <cell r="HT95">
            <v>60.341099999999997</v>
          </cell>
          <cell r="HU95">
            <v>117.09724779124241</v>
          </cell>
          <cell r="JP95">
            <v>95.820192807312608</v>
          </cell>
        </row>
        <row r="96">
          <cell r="F96">
            <v>598.03566799999999</v>
          </cell>
          <cell r="I96">
            <v>-6.1094879999999945</v>
          </cell>
          <cell r="DD96">
            <v>13.4537</v>
          </cell>
          <cell r="DF96">
            <v>-9.5487199999999959</v>
          </cell>
          <cell r="DJ96">
            <v>9.3441999999999936</v>
          </cell>
          <cell r="EE96">
            <v>16.625116999999996</v>
          </cell>
          <cell r="EJ96">
            <v>4.9007830000000006</v>
          </cell>
          <cell r="EV96">
            <v>54.458591999999996</v>
          </cell>
          <cell r="FA96">
            <v>385.6046</v>
          </cell>
          <cell r="GC96">
            <v>154.834</v>
          </cell>
          <cell r="GD96">
            <v>92.554842474582941</v>
          </cell>
          <cell r="GO96">
            <v>0.45884470668939531</v>
          </cell>
          <cell r="GR96">
            <v>13.4537</v>
          </cell>
          <cell r="GU96">
            <v>29.436092719492279</v>
          </cell>
          <cell r="GV96">
            <v>1.0959964657322299</v>
          </cell>
          <cell r="GW96">
            <v>4.5734705171223116</v>
          </cell>
          <cell r="HA96">
            <v>0</v>
          </cell>
          <cell r="HC96">
            <v>1.1891882831156364</v>
          </cell>
          <cell r="HE96">
            <v>0.53601074460673492</v>
          </cell>
          <cell r="HF96">
            <v>5.3458892553932653</v>
          </cell>
          <cell r="HG96">
            <v>1.6454000000000002</v>
          </cell>
          <cell r="HI96">
            <v>92.317599999999999</v>
          </cell>
          <cell r="HJ96">
            <v>77.558999999999997</v>
          </cell>
          <cell r="HM96">
            <v>6.7051000000000007</v>
          </cell>
          <cell r="HN96">
            <v>5.0883000000000003</v>
          </cell>
          <cell r="HQ96">
            <v>2.9651999999999976</v>
          </cell>
          <cell r="HT96">
            <v>65.959000000000003</v>
          </cell>
          <cell r="HU96">
            <v>130.04185752541707</v>
          </cell>
          <cell r="JP96">
            <v>107.29814758919474</v>
          </cell>
        </row>
        <row r="97">
          <cell r="F97">
            <v>645.48356299999989</v>
          </cell>
          <cell r="I97">
            <v>-6.4402549999999987</v>
          </cell>
          <cell r="DD97">
            <v>14.8498</v>
          </cell>
          <cell r="DF97">
            <v>-4.1165579999999977</v>
          </cell>
          <cell r="DJ97">
            <v>9.0318999999999754</v>
          </cell>
          <cell r="EE97">
            <v>17.281207999999996</v>
          </cell>
          <cell r="EJ97">
            <v>5.9745919999999977</v>
          </cell>
          <cell r="EV97">
            <v>57.664582999999993</v>
          </cell>
          <cell r="FA97">
            <v>408.59729999999996</v>
          </cell>
          <cell r="GC97">
            <v>166.16229999999999</v>
          </cell>
          <cell r="GD97">
            <v>99.049096433302779</v>
          </cell>
          <cell r="GO97">
            <v>0.55020003061482003</v>
          </cell>
          <cell r="GR97">
            <v>14.8498</v>
          </cell>
          <cell r="GU97">
            <v>30.881646363252472</v>
          </cell>
          <cell r="GV97">
            <v>1.2457826493823012</v>
          </cell>
          <cell r="GW97">
            <v>5.1985114877956944</v>
          </cell>
          <cell r="HA97">
            <v>0</v>
          </cell>
          <cell r="HC97">
            <v>0.79591314332973706</v>
          </cell>
          <cell r="HE97">
            <v>0.59714280051893642</v>
          </cell>
          <cell r="HF97">
            <v>6.1554571994810638</v>
          </cell>
          <cell r="HG97">
            <v>1.8204</v>
          </cell>
          <cell r="HI97">
            <v>100.77690000000001</v>
          </cell>
          <cell r="HJ97">
            <v>85.727200000000011</v>
          </cell>
          <cell r="HM97">
            <v>6.2726000000000006</v>
          </cell>
          <cell r="HN97">
            <v>5.7741000000000007</v>
          </cell>
          <cell r="HQ97">
            <v>3.0031000000000017</v>
          </cell>
          <cell r="HT97">
            <v>71.046300000000002</v>
          </cell>
          <cell r="HU97">
            <v>140.80460356669721</v>
          </cell>
          <cell r="JP97">
            <v>116.79781621133567</v>
          </cell>
        </row>
        <row r="98">
          <cell r="F98">
            <v>699.91441800000007</v>
          </cell>
          <cell r="I98">
            <v>-6.7925110000000037</v>
          </cell>
          <cell r="DD98">
            <v>17.433699999999998</v>
          </cell>
          <cell r="DF98">
            <v>15.929834999999997</v>
          </cell>
          <cell r="DJ98">
            <v>9.1622999999999912</v>
          </cell>
          <cell r="EE98">
            <v>18.020656000000006</v>
          </cell>
          <cell r="EJ98">
            <v>8.0313440000000007</v>
          </cell>
          <cell r="EV98">
            <v>60.377348999999995</v>
          </cell>
          <cell r="FA98">
            <v>429.19779999999997</v>
          </cell>
          <cell r="GC98">
            <v>175.4426</v>
          </cell>
          <cell r="GD98">
            <v>104.80805218497554</v>
          </cell>
          <cell r="GO98">
            <v>0.64928425825553859</v>
          </cell>
          <cell r="GR98">
            <v>17.433699999999998</v>
          </cell>
          <cell r="GU98">
            <v>31.415650552703912</v>
          </cell>
          <cell r="GV98">
            <v>1.3225024019835574</v>
          </cell>
          <cell r="GW98">
            <v>5.5186544239942563</v>
          </cell>
          <cell r="HA98">
            <v>0</v>
          </cell>
          <cell r="HC98">
            <v>9.179681076970958E-2</v>
          </cell>
          <cell r="HE98">
            <v>0.63571240188000133</v>
          </cell>
          <cell r="HF98">
            <v>6.6838875981199992</v>
          </cell>
          <cell r="HG98">
            <v>2.4971000000000001</v>
          </cell>
          <cell r="HI98">
            <v>106.03200000000001</v>
          </cell>
          <cell r="HJ98">
            <v>90.848500000000001</v>
          </cell>
          <cell r="HM98">
            <v>6.5815000000000001</v>
          </cell>
          <cell r="HN98">
            <v>6.2843</v>
          </cell>
          <cell r="HQ98">
            <v>2.3178000000000001</v>
          </cell>
          <cell r="HT98">
            <v>75.646899999999988</v>
          </cell>
          <cell r="HU98">
            <v>149.65144781502448</v>
          </cell>
          <cell r="JP98">
            <v>124.0945309149939</v>
          </cell>
        </row>
        <row r="99">
          <cell r="F99">
            <v>737.54335500000002</v>
          </cell>
          <cell r="I99">
            <v>-8.0368570000000066</v>
          </cell>
          <cell r="DD99">
            <v>19.104199999999999</v>
          </cell>
          <cell r="DF99">
            <v>14.819103999999982</v>
          </cell>
          <cell r="DJ99">
            <v>10.692299999999992</v>
          </cell>
          <cell r="EE99">
            <v>19.074430999999997</v>
          </cell>
          <cell r="EJ99">
            <v>11.737969</v>
          </cell>
          <cell r="EV99">
            <v>60.609437999999997</v>
          </cell>
          <cell r="FA99">
            <v>447.84449999999998</v>
          </cell>
          <cell r="GC99">
            <v>186.69749999999999</v>
          </cell>
          <cell r="GD99">
            <v>109.32048986610403</v>
          </cell>
          <cell r="GO99">
            <v>0.67652237144211769</v>
          </cell>
          <cell r="GR99">
            <v>19.104199999999999</v>
          </cell>
          <cell r="GU99">
            <v>31.759476499224789</v>
          </cell>
          <cell r="GV99">
            <v>1.3626889390604062</v>
          </cell>
          <cell r="GW99">
            <v>5.6863483429554096</v>
          </cell>
          <cell r="HA99">
            <v>0</v>
          </cell>
          <cell r="HC99">
            <v>1.8329121652802778</v>
          </cell>
          <cell r="HE99">
            <v>0</v>
          </cell>
          <cell r="HF99">
            <v>6.9516</v>
          </cell>
          <cell r="HG99">
            <v>2.6286</v>
          </cell>
          <cell r="HI99">
            <v>114.14170000000001</v>
          </cell>
          <cell r="HJ99">
            <v>96.772600000000011</v>
          </cell>
          <cell r="HM99">
            <v>6.8547000000000002</v>
          </cell>
          <cell r="HN99">
            <v>6.3517000000000001</v>
          </cell>
          <cell r="HQ99">
            <v>4.1626999999999956</v>
          </cell>
          <cell r="HT99">
            <v>78.649799999999999</v>
          </cell>
          <cell r="HU99">
            <v>155.23891013389598</v>
          </cell>
          <cell r="JP99">
            <v>128.83303462073189</v>
          </cell>
        </row>
        <row r="100">
          <cell r="F100">
            <v>797.18811600000004</v>
          </cell>
          <cell r="I100">
            <v>-9.5836989999999993</v>
          </cell>
          <cell r="DD100">
            <v>21.8171</v>
          </cell>
          <cell r="DF100">
            <v>29.918519000000003</v>
          </cell>
          <cell r="DJ100">
            <v>10.230999999999995</v>
          </cell>
          <cell r="EE100">
            <v>20.638694999999998</v>
          </cell>
          <cell r="EJ100">
            <v>13.203604999999996</v>
          </cell>
          <cell r="EV100">
            <v>62.494691000000003</v>
          </cell>
          <cell r="FA100">
            <v>474.16480000000001</v>
          </cell>
          <cell r="GC100">
            <v>199.6936</v>
          </cell>
          <cell r="GD100">
            <v>116.98794767553359</v>
          </cell>
          <cell r="GO100">
            <v>0.70544815796342497</v>
          </cell>
          <cell r="GR100">
            <v>21.8171</v>
          </cell>
          <cell r="GU100">
            <v>34.738744164967287</v>
          </cell>
          <cell r="GV100">
            <v>1.2948467578315805</v>
          </cell>
          <cell r="GW100">
            <v>5.4032505179455361</v>
          </cell>
          <cell r="HA100">
            <v>0</v>
          </cell>
          <cell r="HC100">
            <v>1.258526224998092</v>
          </cell>
          <cell r="HE100">
            <v>0</v>
          </cell>
          <cell r="HF100">
            <v>6.9728000000000003</v>
          </cell>
          <cell r="HG100">
            <v>3.1215999999999999</v>
          </cell>
          <cell r="HI100">
            <v>124.4254</v>
          </cell>
          <cell r="HJ100">
            <v>103.8313</v>
          </cell>
          <cell r="HM100">
            <v>6.9021000000000008</v>
          </cell>
          <cell r="HN100">
            <v>6.6630000000000003</v>
          </cell>
          <cell r="HQ100">
            <v>7.0289999999999981</v>
          </cell>
          <cell r="HT100">
            <v>83.796300000000002</v>
          </cell>
          <cell r="HU100">
            <v>163.24685232446637</v>
          </cell>
          <cell r="JP100">
            <v>135.52291873451173</v>
          </cell>
        </row>
        <row r="101">
          <cell r="F101">
            <v>857.11260300000004</v>
          </cell>
          <cell r="I101">
            <v>-10.358020999999995</v>
          </cell>
          <cell r="DD101">
            <v>24.361499999999996</v>
          </cell>
          <cell r="DF101">
            <v>31.320433999999992</v>
          </cell>
          <cell r="DJ101">
            <v>9.3882999999999939</v>
          </cell>
          <cell r="EE101">
            <v>22.533816000000002</v>
          </cell>
          <cell r="EJ101">
            <v>12.451184000000001</v>
          </cell>
          <cell r="EV101">
            <v>70.752204000000006</v>
          </cell>
          <cell r="FA101">
            <v>504.5095</v>
          </cell>
          <cell r="GC101">
            <v>215.71340000000001</v>
          </cell>
          <cell r="GD101">
            <v>124.57779391438768</v>
          </cell>
          <cell r="GO101">
            <v>0.76267234802671979</v>
          </cell>
          <cell r="GR101">
            <v>24.361499999999996</v>
          </cell>
          <cell r="GU101">
            <v>39.518145281022115</v>
          </cell>
          <cell r="GV101">
            <v>1.1975953381056073</v>
          </cell>
          <cell r="GW101">
            <v>4.9974312340595493</v>
          </cell>
          <cell r="HA101">
            <v>0</v>
          </cell>
          <cell r="HC101">
            <v>0.48622926286755863</v>
          </cell>
          <cell r="HE101">
            <v>0.69303323236126768</v>
          </cell>
          <cell r="HF101">
            <v>7.5954667676387331</v>
          </cell>
          <cell r="HG101">
            <v>3.3498000000000001</v>
          </cell>
          <cell r="HI101">
            <v>131.37459999999999</v>
          </cell>
          <cell r="HJ101">
            <v>108.67399999999999</v>
          </cell>
          <cell r="HM101">
            <v>7.6304999999999996</v>
          </cell>
          <cell r="HN101">
            <v>6.8676000000000004</v>
          </cell>
          <cell r="HQ101">
            <v>8.202499999999997</v>
          </cell>
          <cell r="HT101">
            <v>85.926899999999989</v>
          </cell>
          <cell r="HU101">
            <v>173.24270608561233</v>
          </cell>
          <cell r="JP101">
            <v>143.47489428223378</v>
          </cell>
        </row>
        <row r="102">
          <cell r="F102">
            <v>903.58549099999993</v>
          </cell>
          <cell r="I102">
            <v>-12.371165999999999</v>
          </cell>
          <cell r="DD102">
            <v>23.827100000000002</v>
          </cell>
          <cell r="DF102">
            <v>25.646806000000012</v>
          </cell>
          <cell r="DJ102">
            <v>12.137799999999942</v>
          </cell>
          <cell r="EE102">
            <v>24.67889799999999</v>
          </cell>
          <cell r="EJ102">
            <v>12.177002000000002</v>
          </cell>
          <cell r="EV102">
            <v>74.504948999999996</v>
          </cell>
          <cell r="FA102">
            <v>538.12509999999997</v>
          </cell>
          <cell r="GC102">
            <v>228.4332</v>
          </cell>
          <cell r="GD102">
            <v>133.44821941873195</v>
          </cell>
          <cell r="GO102">
            <v>0.77379396607171924</v>
          </cell>
          <cell r="GR102">
            <v>23.827100000000002</v>
          </cell>
          <cell r="GU102">
            <v>43.235713251152063</v>
          </cell>
          <cell r="GV102">
            <v>1.1509534839924669</v>
          </cell>
          <cell r="GW102">
            <v>4.8028000000000004</v>
          </cell>
          <cell r="HA102">
            <v>0</v>
          </cell>
          <cell r="HC102">
            <v>2.4657012349854073</v>
          </cell>
          <cell r="HE102">
            <v>0.92409074995000007</v>
          </cell>
          <cell r="HF102">
            <v>7.4930092500499992</v>
          </cell>
          <cell r="HG102">
            <v>3.8605999999999998</v>
          </cell>
          <cell r="HI102">
            <v>138.94560000000001</v>
          </cell>
          <cell r="HJ102">
            <v>113.2054</v>
          </cell>
          <cell r="HM102">
            <v>8.2733999999999988</v>
          </cell>
          <cell r="HN102">
            <v>7.3526999999999996</v>
          </cell>
          <cell r="HQ102">
            <v>10.114199999999999</v>
          </cell>
          <cell r="HT102">
            <v>89.26169999999999</v>
          </cell>
          <cell r="HU102">
            <v>184.38648058126805</v>
          </cell>
          <cell r="JP102">
            <v>152.65016386754931</v>
          </cell>
        </row>
        <row r="103">
          <cell r="F103">
            <v>929.59373299999993</v>
          </cell>
          <cell r="I103">
            <v>-12.514196999999998</v>
          </cell>
          <cell r="DD103">
            <v>21.886199999999999</v>
          </cell>
          <cell r="DF103">
            <v>18.759571999999991</v>
          </cell>
          <cell r="DJ103">
            <v>12.318700000000014</v>
          </cell>
          <cell r="EE103">
            <v>26.634698999999998</v>
          </cell>
          <cell r="EJ103">
            <v>15.843601000000003</v>
          </cell>
          <cell r="EV103">
            <v>73.300857000000008</v>
          </cell>
          <cell r="FA103">
            <v>562.78280000000007</v>
          </cell>
          <cell r="GC103">
            <v>237.38079999999999</v>
          </cell>
          <cell r="GD103">
            <v>143.10823291790211</v>
          </cell>
          <cell r="GO103">
            <v>0.76660473426908204</v>
          </cell>
          <cell r="GR103">
            <v>21.886199999999999</v>
          </cell>
          <cell r="GU103">
            <v>43.208179219235859</v>
          </cell>
          <cell r="GV103">
            <v>0.92486638913774366</v>
          </cell>
          <cell r="GW103">
            <v>3.8593638713724321</v>
          </cell>
          <cell r="HA103">
            <v>3.6764899628130183</v>
          </cell>
          <cell r="HC103">
            <v>1.3767665255247423</v>
          </cell>
          <cell r="HE103">
            <v>0.98161753670999996</v>
          </cell>
          <cell r="HF103">
            <v>8.5869824632899991</v>
          </cell>
          <cell r="HG103">
            <v>4.3460000000000001</v>
          </cell>
          <cell r="HI103">
            <v>143.26939999999999</v>
          </cell>
          <cell r="HJ103">
            <v>115.75359999999999</v>
          </cell>
          <cell r="HM103">
            <v>8.7264999999999997</v>
          </cell>
          <cell r="HN103">
            <v>7.5110000000000001</v>
          </cell>
          <cell r="HQ103">
            <v>11.278400000000003</v>
          </cell>
          <cell r="HT103">
            <v>94.481200000000001</v>
          </cell>
          <cell r="HU103">
            <v>194.51806708209787</v>
          </cell>
          <cell r="JP103">
            <v>161.45552349548697</v>
          </cell>
        </row>
        <row r="104">
          <cell r="F104">
            <v>965.78407600000003</v>
          </cell>
          <cell r="I104">
            <v>-15.749400000000001</v>
          </cell>
          <cell r="DD104">
            <v>17.573999999999998</v>
          </cell>
          <cell r="DF104">
            <v>24.568818000000007</v>
          </cell>
          <cell r="DJ104">
            <v>13.34070000000002</v>
          </cell>
          <cell r="EE104">
            <v>27.458347000000003</v>
          </cell>
          <cell r="EJ104">
            <v>22.194153</v>
          </cell>
          <cell r="EV104">
            <v>75.552703999999991</v>
          </cell>
          <cell r="FA104">
            <v>583.79169999999999</v>
          </cell>
          <cell r="GC104">
            <v>249.2131</v>
          </cell>
          <cell r="GD104">
            <v>153.44521757548131</v>
          </cell>
          <cell r="GO104">
            <v>0.76511854178212946</v>
          </cell>
          <cell r="GR104">
            <v>17.573999999999998</v>
          </cell>
          <cell r="GU104">
            <v>44.544976220739443</v>
          </cell>
          <cell r="GV104">
            <v>0.69877929428302044</v>
          </cell>
          <cell r="GW104">
            <v>2.9159277427448638</v>
          </cell>
          <cell r="HA104">
            <v>6.1950000000000003</v>
          </cell>
          <cell r="HC104">
            <v>4.2137137437362568</v>
          </cell>
          <cell r="HE104">
            <v>1.0693536314118151</v>
          </cell>
          <cell r="HF104">
            <v>9.096546368588184</v>
          </cell>
          <cell r="HG104">
            <v>4.3711000000000002</v>
          </cell>
          <cell r="HI104">
            <v>146.5284</v>
          </cell>
          <cell r="HJ104">
            <v>116.0872</v>
          </cell>
          <cell r="HM104">
            <v>10.029399999999999</v>
          </cell>
          <cell r="HN104">
            <v>7.6553000000000004</v>
          </cell>
          <cell r="HQ104">
            <v>12.756499999999999</v>
          </cell>
          <cell r="HT104">
            <v>100.1527</v>
          </cell>
          <cell r="HU104">
            <v>206.43308242451869</v>
          </cell>
          <cell r="JP104">
            <v>171.79880453055779</v>
          </cell>
        </row>
        <row r="105">
          <cell r="F105">
            <v>974.94430999999986</v>
          </cell>
          <cell r="I105">
            <v>-19.211869</v>
          </cell>
          <cell r="DD105">
            <v>17.9057</v>
          </cell>
          <cell r="DF105">
            <v>18.852018000000015</v>
          </cell>
          <cell r="DJ105">
            <v>12.792100000000019</v>
          </cell>
          <cell r="EE105">
            <v>27.962531999999989</v>
          </cell>
          <cell r="EJ105">
            <v>27.317868000000001</v>
          </cell>
          <cell r="EV105">
            <v>72.340992999999983</v>
          </cell>
          <cell r="FA105">
            <v>593.61709999999994</v>
          </cell>
          <cell r="GC105">
            <v>254.85389999999998</v>
          </cell>
          <cell r="GD105">
            <v>160.0353114572938</v>
          </cell>
          <cell r="GO105">
            <v>0.7682994321004476</v>
          </cell>
          <cell r="GR105">
            <v>17.9057</v>
          </cell>
          <cell r="GU105">
            <v>41.99581141355349</v>
          </cell>
          <cell r="GV105">
            <v>0.51792264606404181</v>
          </cell>
          <cell r="GW105">
            <v>2.1612332028291252</v>
          </cell>
          <cell r="HA105">
            <v>8.9309999999999992</v>
          </cell>
          <cell r="HC105">
            <v>2.8766679303674021</v>
          </cell>
          <cell r="HE105">
            <v>1.0990964346748342</v>
          </cell>
          <cell r="HF105">
            <v>9.2689035653251661</v>
          </cell>
          <cell r="HG105">
            <v>4.26</v>
          </cell>
          <cell r="HI105">
            <v>151.6062</v>
          </cell>
          <cell r="HJ105">
            <v>118.681</v>
          </cell>
          <cell r="HM105">
            <v>10.698499999999999</v>
          </cell>
          <cell r="HN105">
            <v>8.3864999999999998</v>
          </cell>
          <cell r="HQ105">
            <v>13.840200000000005</v>
          </cell>
          <cell r="HT105">
            <v>107.63160000000001</v>
          </cell>
          <cell r="HU105">
            <v>219.21668854270621</v>
          </cell>
          <cell r="JP105">
            <v>181.52867339047498</v>
          </cell>
        </row>
        <row r="106">
          <cell r="F106">
            <v>1006.908082</v>
          </cell>
          <cell r="I106">
            <v>-22.300431</v>
          </cell>
          <cell r="DD106">
            <v>19.2926</v>
          </cell>
          <cell r="DF106">
            <v>25.494422999999998</v>
          </cell>
          <cell r="DJ106">
            <v>10.674600000000041</v>
          </cell>
          <cell r="EE106">
            <v>28.40905699999999</v>
          </cell>
          <cell r="EJ106">
            <v>33.738843000000003</v>
          </cell>
          <cell r="EV106">
            <v>74.386147000000008</v>
          </cell>
          <cell r="FA106">
            <v>606.28660000000002</v>
          </cell>
          <cell r="GC106">
            <v>260.13679999999999</v>
          </cell>
          <cell r="GD106">
            <v>164.64983869902716</v>
          </cell>
          <cell r="GO106">
            <v>0.76837822445453341</v>
          </cell>
          <cell r="GR106">
            <v>19.2926</v>
          </cell>
          <cell r="GU106">
            <v>42.624000000000002</v>
          </cell>
          <cell r="GV106">
            <v>0.57012418932824671</v>
          </cell>
          <cell r="GW106">
            <v>2.3790643971182637</v>
          </cell>
          <cell r="HA106">
            <v>13.742000000000001</v>
          </cell>
          <cell r="HC106">
            <v>3.0280999999999985</v>
          </cell>
          <cell r="HE106">
            <v>1.2686389504190061</v>
          </cell>
          <cell r="HF106">
            <v>9.8329610495809945</v>
          </cell>
          <cell r="HG106">
            <v>4.5620000000000003</v>
          </cell>
          <cell r="HI106">
            <v>163.77879999999999</v>
          </cell>
          <cell r="HJ106">
            <v>128.06899999999999</v>
          </cell>
          <cell r="HM106">
            <v>11.76</v>
          </cell>
          <cell r="HN106">
            <v>8.9046000000000003</v>
          </cell>
          <cell r="HQ106">
            <v>15.045299999999996</v>
          </cell>
          <cell r="HT106">
            <v>108.7928</v>
          </cell>
          <cell r="HU106">
            <v>226.62286130097286</v>
          </cell>
          <cell r="JP106">
            <v>186.97590297817686</v>
          </cell>
        </row>
        <row r="107">
          <cell r="F107">
            <v>1042.160022</v>
          </cell>
          <cell r="I107">
            <v>-23.343077000000001</v>
          </cell>
          <cell r="DD107">
            <v>20.946399999999997</v>
          </cell>
          <cell r="DF107">
            <v>23.566383000000002</v>
          </cell>
          <cell r="DJ107">
            <v>8.5981000000000165</v>
          </cell>
          <cell r="EE107">
            <v>28.231737000000003</v>
          </cell>
          <cell r="EJ107">
            <v>37.836762999999991</v>
          </cell>
          <cell r="EV107">
            <v>75.826253000000008</v>
          </cell>
          <cell r="FA107">
            <v>627.97109999999998</v>
          </cell>
          <cell r="GC107">
            <v>269.04240000000004</v>
          </cell>
          <cell r="GD107">
            <v>170.32450918140367</v>
          </cell>
          <cell r="GO107">
            <v>0.74841976736293137</v>
          </cell>
          <cell r="GR107">
            <v>20.946399999999997</v>
          </cell>
          <cell r="GU107">
            <v>43.308</v>
          </cell>
          <cell r="GV107">
            <v>0.50900000000000001</v>
          </cell>
          <cell r="GW107">
            <v>2.1240000000000001</v>
          </cell>
          <cell r="HA107">
            <v>14.426</v>
          </cell>
          <cell r="HC107">
            <v>3.0970999999999957</v>
          </cell>
          <cell r="HE107">
            <v>1.292</v>
          </cell>
          <cell r="HF107">
            <v>10.1778</v>
          </cell>
          <cell r="HG107">
            <v>4.2610000000000001</v>
          </cell>
          <cell r="HI107">
            <v>172.32000000000002</v>
          </cell>
          <cell r="HJ107">
            <v>133.42170000000002</v>
          </cell>
          <cell r="HM107">
            <v>12.7119</v>
          </cell>
          <cell r="HN107">
            <v>9.2727000000000004</v>
          </cell>
          <cell r="HQ107">
            <v>16.913699999999995</v>
          </cell>
          <cell r="HT107">
            <v>108.8402</v>
          </cell>
          <cell r="HU107">
            <v>237.84279081859634</v>
          </cell>
          <cell r="JP107">
            <v>196.56120304427097</v>
          </cell>
        </row>
        <row r="108">
          <cell r="F108">
            <v>1077.4668880000002</v>
          </cell>
          <cell r="I108">
            <v>-28.740487999999996</v>
          </cell>
          <cell r="DD108">
            <v>24.682400000000001</v>
          </cell>
          <cell r="DF108">
            <v>20.368745000000004</v>
          </cell>
          <cell r="DJ108">
            <v>10.600500000000011</v>
          </cell>
          <cell r="EE108">
            <v>28.542425999999992</v>
          </cell>
          <cell r="EJ108">
            <v>42.847673999999998</v>
          </cell>
          <cell r="EV108">
            <v>79.415957000000006</v>
          </cell>
          <cell r="FA108">
            <v>645.48800000000006</v>
          </cell>
          <cell r="GC108">
            <v>278.99</v>
          </cell>
          <cell r="GD108">
            <v>177.67989550397337</v>
          </cell>
          <cell r="GO108">
            <v>0.75502577178962071</v>
          </cell>
          <cell r="GR108">
            <v>24.682400000000001</v>
          </cell>
          <cell r="GU108">
            <v>40.402999999999999</v>
          </cell>
          <cell r="GV108">
            <v>0.55100000000000005</v>
          </cell>
          <cell r="GW108">
            <v>2.2759999999999998</v>
          </cell>
          <cell r="HA108">
            <v>15.007</v>
          </cell>
          <cell r="HB108">
            <v>3.2330000000000001</v>
          </cell>
          <cell r="HC108">
            <v>2.8734000000000059</v>
          </cell>
          <cell r="HE108">
            <v>1.353</v>
          </cell>
          <cell r="HF108">
            <v>10.988899999999999</v>
          </cell>
          <cell r="HG108">
            <v>4.8419999999999996</v>
          </cell>
          <cell r="HI108">
            <v>183.68170000000001</v>
          </cell>
          <cell r="HJ108">
            <v>141.8074</v>
          </cell>
          <cell r="HM108">
            <v>13.401899999999999</v>
          </cell>
          <cell r="HN108">
            <v>9.9120000000000008</v>
          </cell>
          <cell r="HQ108">
            <v>18.560400000000001</v>
          </cell>
          <cell r="HT108">
            <v>115.4012</v>
          </cell>
          <cell r="HU108">
            <v>243.89790449602663</v>
          </cell>
          <cell r="JP108">
            <v>201.44363045521732</v>
          </cell>
        </row>
        <row r="109">
          <cell r="F109">
            <v>1118.246803</v>
          </cell>
          <cell r="I109">
            <v>-30.48987300000001</v>
          </cell>
          <cell r="DD109">
            <v>28.125399999999999</v>
          </cell>
          <cell r="DF109">
            <v>29.701045000000022</v>
          </cell>
          <cell r="DJ109">
            <v>10.567199999999957</v>
          </cell>
          <cell r="EE109">
            <v>29.565277999999992</v>
          </cell>
          <cell r="EJ109">
            <v>47.139221999999997</v>
          </cell>
          <cell r="EV109">
            <v>79.36540699999999</v>
          </cell>
          <cell r="FA109">
            <v>662.21410000000003</v>
          </cell>
          <cell r="GC109">
            <v>280.91329999999999</v>
          </cell>
          <cell r="GD109">
            <v>184.14948623550245</v>
          </cell>
          <cell r="GO109">
            <v>0.764074022781567</v>
          </cell>
          <cell r="GR109">
            <v>28.125399999999999</v>
          </cell>
          <cell r="GU109">
            <v>42.642000000000003</v>
          </cell>
          <cell r="GV109">
            <v>0.59</v>
          </cell>
          <cell r="GW109">
            <v>2.39</v>
          </cell>
          <cell r="HA109">
            <v>23.423999999999999</v>
          </cell>
          <cell r="HB109">
            <v>3.8969999999999998</v>
          </cell>
          <cell r="HC109">
            <v>3.3093999999999881</v>
          </cell>
          <cell r="HE109">
            <v>1.5289999999999999</v>
          </cell>
          <cell r="HF109">
            <v>11.165000000000001</v>
          </cell>
          <cell r="HG109">
            <v>6.0940000000000003</v>
          </cell>
          <cell r="HI109">
            <v>190.4742</v>
          </cell>
          <cell r="HJ109">
            <v>145.1514</v>
          </cell>
          <cell r="HM109">
            <v>13.372</v>
          </cell>
          <cell r="HN109">
            <v>9.7437000000000005</v>
          </cell>
          <cell r="HQ109">
            <v>22.207000000000001</v>
          </cell>
          <cell r="HT109">
            <v>120.2282</v>
          </cell>
          <cell r="HU109">
            <v>250.00531376449754</v>
          </cell>
          <cell r="JP109">
            <v>205.53741424678446</v>
          </cell>
        </row>
        <row r="110">
          <cell r="F110">
            <v>1172.9849990000002</v>
          </cell>
          <cell r="I110">
            <v>-29.734314000000005</v>
          </cell>
          <cell r="DD110">
            <v>29.960200000000004</v>
          </cell>
          <cell r="DF110">
            <v>37.962503999999996</v>
          </cell>
          <cell r="DJ110">
            <v>12.797900000000041</v>
          </cell>
          <cell r="EE110">
            <v>30.413815</v>
          </cell>
          <cell r="EJ110">
            <v>51.139385000000004</v>
          </cell>
          <cell r="EV110">
            <v>83.579522999999995</v>
          </cell>
          <cell r="FA110">
            <v>686.05140000000006</v>
          </cell>
          <cell r="GC110">
            <v>265.20459999999997</v>
          </cell>
          <cell r="GD110">
            <v>189.92624267516285</v>
          </cell>
          <cell r="GO110">
            <v>0.76019415380520605</v>
          </cell>
          <cell r="GR110">
            <v>29.960200000000004</v>
          </cell>
          <cell r="GU110">
            <v>46.146999999999998</v>
          </cell>
          <cell r="GV110">
            <v>1.38</v>
          </cell>
          <cell r="GW110">
            <v>2.0190000000000001</v>
          </cell>
          <cell r="HA110">
            <v>51.631</v>
          </cell>
          <cell r="HB110">
            <v>4.0629999999999997</v>
          </cell>
          <cell r="HC110">
            <v>3.7459999999999907</v>
          </cell>
          <cell r="HE110">
            <v>1.6919999999999999</v>
          </cell>
          <cell r="HF110">
            <v>11.347899999999999</v>
          </cell>
          <cell r="HG110">
            <v>5.5940000000000003</v>
          </cell>
          <cell r="HI110">
            <v>198.01650000000001</v>
          </cell>
          <cell r="HJ110">
            <v>151.495</v>
          </cell>
          <cell r="HM110">
            <v>12.892100000000001</v>
          </cell>
          <cell r="HN110">
            <v>10.3939</v>
          </cell>
          <cell r="HQ110">
            <v>23.235399999999998</v>
          </cell>
          <cell r="HT110">
            <v>117.98439999999999</v>
          </cell>
          <cell r="HU110">
            <v>256.3978573248371</v>
          </cell>
          <cell r="JP110">
            <v>211.21357716477257</v>
          </cell>
        </row>
        <row r="111">
          <cell r="F111">
            <v>1224.6066900000001</v>
          </cell>
          <cell r="I111">
            <v>-28.470152000000002</v>
          </cell>
          <cell r="DD111">
            <v>35.266800000000003</v>
          </cell>
          <cell r="DF111">
            <v>40.750867</v>
          </cell>
          <cell r="DJ111">
            <v>13.216200000000043</v>
          </cell>
          <cell r="EE111">
            <v>31.36646300000001</v>
          </cell>
          <cell r="EJ111">
            <v>55.771336999999988</v>
          </cell>
          <cell r="EV111">
            <v>88.453939000000005</v>
          </cell>
          <cell r="FA111">
            <v>718.74090000000001</v>
          </cell>
          <cell r="GC111">
            <v>277.7704</v>
          </cell>
          <cell r="GD111">
            <v>195.36969104224821</v>
          </cell>
          <cell r="GO111">
            <v>0.7520821924087695</v>
          </cell>
          <cell r="GR111">
            <v>35.266800000000003</v>
          </cell>
          <cell r="GU111">
            <v>49.511000000000003</v>
          </cell>
          <cell r="GV111">
            <v>1.7210000000000001</v>
          </cell>
          <cell r="GW111">
            <v>1.7270000000000001</v>
          </cell>
          <cell r="HA111">
            <v>54.5</v>
          </cell>
          <cell r="HB111">
            <v>4.2439999999999998</v>
          </cell>
          <cell r="HC111">
            <v>4.429700000000004</v>
          </cell>
          <cell r="HE111">
            <v>1.9319999999999999</v>
          </cell>
          <cell r="HF111">
            <v>11.720799999999999</v>
          </cell>
          <cell r="HG111">
            <v>6.5620000000000003</v>
          </cell>
          <cell r="HI111">
            <v>203.92740000000001</v>
          </cell>
          <cell r="HJ111">
            <v>156.40440000000001</v>
          </cell>
          <cell r="HM111">
            <v>13.616</v>
          </cell>
          <cell r="HN111">
            <v>10.6432</v>
          </cell>
          <cell r="HQ111">
            <v>23.263799999999996</v>
          </cell>
          <cell r="HT111">
            <v>122.4217</v>
          </cell>
          <cell r="HU111">
            <v>265.41490895775178</v>
          </cell>
          <cell r="JP111">
            <v>218.84979979187551</v>
          </cell>
        </row>
        <row r="112">
          <cell r="F112">
            <v>1286.9023320000001</v>
          </cell>
          <cell r="I112">
            <v>-28.738938999999988</v>
          </cell>
          <cell r="DD112">
            <v>39.370699999999999</v>
          </cell>
          <cell r="DF112">
            <v>35.895450000000011</v>
          </cell>
          <cell r="DJ112">
            <v>15.616399999999985</v>
          </cell>
          <cell r="EE112">
            <v>32.546169999999989</v>
          </cell>
          <cell r="EJ112">
            <v>58.073329999999999</v>
          </cell>
          <cell r="EV112">
            <v>93.271191999999999</v>
          </cell>
          <cell r="FA112">
            <v>758.31650000000002</v>
          </cell>
          <cell r="GC112">
            <v>289.17200000000003</v>
          </cell>
          <cell r="GD112">
            <v>202.13348978832508</v>
          </cell>
          <cell r="GO112">
            <v>0.75157118276110235</v>
          </cell>
          <cell r="GR112">
            <v>39.370699999999999</v>
          </cell>
          <cell r="GU112">
            <v>47.914000000000001</v>
          </cell>
          <cell r="GV112">
            <v>1.8029999999999999</v>
          </cell>
          <cell r="GW112">
            <v>1.46</v>
          </cell>
          <cell r="HA112">
            <v>58.561999999999998</v>
          </cell>
          <cell r="HB112">
            <v>4.5339999999999998</v>
          </cell>
          <cell r="HC112">
            <v>4.8783000000000305</v>
          </cell>
          <cell r="HE112">
            <v>2.419</v>
          </cell>
          <cell r="HF112">
            <v>8.83</v>
          </cell>
          <cell r="HG112">
            <v>6.907</v>
          </cell>
          <cell r="HI112">
            <v>207.0307</v>
          </cell>
          <cell r="HJ112">
            <v>158.7774</v>
          </cell>
          <cell r="HM112">
            <v>15.339600000000001</v>
          </cell>
          <cell r="HN112">
            <v>10.7927</v>
          </cell>
          <cell r="HQ112">
            <v>22.120899999999999</v>
          </cell>
          <cell r="HT112">
            <v>126.3751</v>
          </cell>
          <cell r="HU112">
            <v>274.91461021167493</v>
          </cell>
          <cell r="JP112">
            <v>227.88885107721799</v>
          </cell>
        </row>
        <row r="113">
          <cell r="F113">
            <v>1333.844789</v>
          </cell>
          <cell r="I113">
            <v>-27.913378000000002</v>
          </cell>
          <cell r="DD113">
            <v>44.222500000000004</v>
          </cell>
          <cell r="DF113">
            <v>24.101096000000013</v>
          </cell>
          <cell r="DJ113">
            <v>16.693999999999988</v>
          </cell>
          <cell r="EE113">
            <v>34.362273000000002</v>
          </cell>
          <cell r="EJ113">
            <v>59.556027</v>
          </cell>
          <cell r="EV113">
            <v>98.975245000000015</v>
          </cell>
          <cell r="FA113">
            <v>792.73609999999996</v>
          </cell>
          <cell r="GC113">
            <v>301.58340000000004</v>
          </cell>
          <cell r="GD113">
            <v>211.44238420995006</v>
          </cell>
          <cell r="GO113">
            <v>0.75404571654047381</v>
          </cell>
          <cell r="GR113">
            <v>44.222500000000004</v>
          </cell>
          <cell r="GU113">
            <v>45.581000000000003</v>
          </cell>
          <cell r="GV113">
            <v>1.9359999999999999</v>
          </cell>
          <cell r="GW113">
            <v>2.069</v>
          </cell>
          <cell r="HA113">
            <v>61.704000000000001</v>
          </cell>
          <cell r="HB113">
            <v>4.633</v>
          </cell>
          <cell r="HC113">
            <v>7.6862999999999913</v>
          </cell>
          <cell r="HE113">
            <v>2.645</v>
          </cell>
          <cell r="HF113">
            <v>9.0751000000000008</v>
          </cell>
          <cell r="HG113">
            <v>7.3129999999999997</v>
          </cell>
          <cell r="HI113">
            <v>207.66069999999996</v>
          </cell>
          <cell r="HJ113">
            <v>160.56239999999997</v>
          </cell>
          <cell r="HM113">
            <v>15.2142</v>
          </cell>
          <cell r="HN113">
            <v>10.7354</v>
          </cell>
          <cell r="HQ113">
            <v>21.148699999999998</v>
          </cell>
          <cell r="HT113">
            <v>128.05879999999999</v>
          </cell>
          <cell r="HU113">
            <v>287.7664157900499</v>
          </cell>
          <cell r="JP113">
            <v>239.58524923986698</v>
          </cell>
        </row>
        <row r="114">
          <cell r="F114">
            <v>1361.1809359999997</v>
          </cell>
          <cell r="I114">
            <v>-30.237955999999997</v>
          </cell>
          <cell r="DD114">
            <v>38.273000000000003</v>
          </cell>
          <cell r="DF114">
            <v>21.460251000000028</v>
          </cell>
          <cell r="DJ114">
            <v>15.54219999999998</v>
          </cell>
          <cell r="EE114">
            <v>36.242823999999985</v>
          </cell>
          <cell r="EJ114">
            <v>63.780376000000011</v>
          </cell>
          <cell r="EV114">
            <v>102.482865</v>
          </cell>
          <cell r="FA114">
            <v>825.99149999999997</v>
          </cell>
          <cell r="GC114">
            <v>314.52699999999999</v>
          </cell>
          <cell r="GD114">
            <v>223.68095134747998</v>
          </cell>
          <cell r="GO114">
            <v>0.75129804477599915</v>
          </cell>
          <cell r="GR114">
            <v>38.273000000000003</v>
          </cell>
          <cell r="GU114">
            <v>47.253999999999998</v>
          </cell>
          <cell r="GV114">
            <v>1.75</v>
          </cell>
          <cell r="GW114">
            <v>1.8740000000000001</v>
          </cell>
          <cell r="HA114">
            <v>63.262</v>
          </cell>
          <cell r="HB114">
            <v>4.6779999999999999</v>
          </cell>
          <cell r="HC114">
            <v>7.537599999999995</v>
          </cell>
          <cell r="HE114">
            <v>2.4420000000000002</v>
          </cell>
          <cell r="HF114">
            <v>9.6984999999999992</v>
          </cell>
          <cell r="HG114">
            <v>6.9870000000000001</v>
          </cell>
          <cell r="HI114">
            <v>212.94309999999999</v>
          </cell>
          <cell r="HJ114">
            <v>164.39859999999999</v>
          </cell>
          <cell r="HM114">
            <v>16.569400000000002</v>
          </cell>
          <cell r="HN114">
            <v>11.273700000000002</v>
          </cell>
          <cell r="HQ114">
            <v>20.7014</v>
          </cell>
          <cell r="HT114">
            <v>132.42760000000001</v>
          </cell>
          <cell r="HU114">
            <v>305.58174865251999</v>
          </cell>
          <cell r="JP114">
            <v>255.85169326511698</v>
          </cell>
        </row>
        <row r="115">
          <cell r="F115">
            <v>1399.2816899999998</v>
          </cell>
          <cell r="I115">
            <v>-32.569656000000009</v>
          </cell>
          <cell r="DD115">
            <v>33.060900000000004</v>
          </cell>
          <cell r="DF115">
            <v>34.385474999999985</v>
          </cell>
          <cell r="DJ115">
            <v>14.742300000000029</v>
          </cell>
          <cell r="EE115">
            <v>38.483226000000002</v>
          </cell>
          <cell r="EJ115">
            <v>68.611074000000002</v>
          </cell>
          <cell r="EV115">
            <v>103.10299800000001</v>
          </cell>
          <cell r="FA115">
            <v>849.97480000000007</v>
          </cell>
          <cell r="GC115">
            <v>327.2878</v>
          </cell>
          <cell r="GD115">
            <v>234.43377103400002</v>
          </cell>
          <cell r="GO115">
            <v>0.75358175518707615</v>
          </cell>
          <cell r="GR115">
            <v>33.060900000000004</v>
          </cell>
          <cell r="GU115">
            <v>47.56</v>
          </cell>
          <cell r="GV115">
            <v>1.8069999999999999</v>
          </cell>
          <cell r="GW115">
            <v>1.581</v>
          </cell>
          <cell r="HA115">
            <v>64.971000000000004</v>
          </cell>
          <cell r="HB115">
            <v>4.7830000000000004</v>
          </cell>
          <cell r="HC115">
            <v>8.6978000000000151</v>
          </cell>
          <cell r="HE115">
            <v>2.3149999999999999</v>
          </cell>
          <cell r="HF115">
            <v>10.3466</v>
          </cell>
          <cell r="HG115">
            <v>7.274</v>
          </cell>
          <cell r="HI115">
            <v>218.4787</v>
          </cell>
          <cell r="HJ115">
            <v>168.48570000000001</v>
          </cell>
          <cell r="HM115">
            <v>17.243500000000001</v>
          </cell>
          <cell r="HN115">
            <v>11.7607</v>
          </cell>
          <cell r="HQ115">
            <v>20.988700000000001</v>
          </cell>
          <cell r="HT115">
            <v>135.91589999999999</v>
          </cell>
          <cell r="HU115">
            <v>318.99282896600005</v>
          </cell>
          <cell r="JP115">
            <v>268.4683851544595</v>
          </cell>
        </row>
        <row r="116">
          <cell r="F116">
            <v>1464.1639220000002</v>
          </cell>
          <cell r="I116">
            <v>-33.333683000000008</v>
          </cell>
          <cell r="DD116">
            <v>38.992199999999997</v>
          </cell>
          <cell r="DF116">
            <v>32.915671999999972</v>
          </cell>
          <cell r="DJ116">
            <v>16.236100000000107</v>
          </cell>
          <cell r="EE116">
            <v>41.668316000000019</v>
          </cell>
          <cell r="EJ116">
            <v>71.248183999999995</v>
          </cell>
          <cell r="EV116">
            <v>106.76275000000001</v>
          </cell>
          <cell r="FA116">
            <v>879.81830000000002</v>
          </cell>
          <cell r="GC116">
            <v>338.41240000000005</v>
          </cell>
          <cell r="GD116">
            <v>245.63542768967</v>
          </cell>
          <cell r="GO116">
            <v>0.8515795448454071</v>
          </cell>
          <cell r="GR116">
            <v>38.992199999999997</v>
          </cell>
          <cell r="GU116">
            <v>49.377000000000002</v>
          </cell>
          <cell r="GV116">
            <v>2.0830000000000002</v>
          </cell>
          <cell r="GW116">
            <v>1.609</v>
          </cell>
          <cell r="HA116">
            <v>67</v>
          </cell>
          <cell r="HB116">
            <v>4.9610000000000003</v>
          </cell>
          <cell r="HC116">
            <v>9.514700000000003</v>
          </cell>
          <cell r="HE116">
            <v>2.5539999999999998</v>
          </cell>
          <cell r="HF116">
            <v>10.8812</v>
          </cell>
          <cell r="HG116">
            <v>8.61</v>
          </cell>
          <cell r="HI116">
            <v>233.3991</v>
          </cell>
          <cell r="HJ116">
            <v>178.1617</v>
          </cell>
          <cell r="HM116">
            <v>18.745099999999997</v>
          </cell>
          <cell r="HN116">
            <v>12.404299999999999</v>
          </cell>
          <cell r="HQ116">
            <v>24.087900000000005</v>
          </cell>
          <cell r="HT116">
            <v>141.96079999999998</v>
          </cell>
          <cell r="HU116">
            <v>330.84877231032999</v>
          </cell>
          <cell r="JP116">
            <v>277.93288995925002</v>
          </cell>
        </row>
        <row r="117">
          <cell r="F117">
            <v>1517.0650609999998</v>
          </cell>
          <cell r="I117">
            <v>-32.962446</v>
          </cell>
          <cell r="DD117">
            <v>41.138699999999993</v>
          </cell>
          <cell r="DF117">
            <v>35.002749999999992</v>
          </cell>
          <cell r="DJ117">
            <v>17.262600000000077</v>
          </cell>
          <cell r="EE117">
            <v>44.672466</v>
          </cell>
          <cell r="EJ117">
            <v>73.436734000000001</v>
          </cell>
          <cell r="EV117">
            <v>106.397823</v>
          </cell>
          <cell r="FA117">
            <v>912.35730000000001</v>
          </cell>
          <cell r="GC117">
            <v>352.01709999999997</v>
          </cell>
          <cell r="GD117">
            <v>257.42801301559001</v>
          </cell>
          <cell r="GO117">
            <v>0.81928260328249847</v>
          </cell>
          <cell r="GR117">
            <v>41.138699999999993</v>
          </cell>
          <cell r="GU117">
            <v>52.402000000000001</v>
          </cell>
          <cell r="GV117">
            <v>2.2130000000000001</v>
          </cell>
          <cell r="GW117">
            <v>2.3170000000000002</v>
          </cell>
          <cell r="HA117">
            <v>71.873999999999995</v>
          </cell>
          <cell r="HB117">
            <v>5.298</v>
          </cell>
          <cell r="HC117">
            <v>8.8160000000000327</v>
          </cell>
          <cell r="HE117">
            <v>3.0230000000000001</v>
          </cell>
          <cell r="HF117">
            <v>11.6168</v>
          </cell>
          <cell r="HG117">
            <v>9.0060000000000002</v>
          </cell>
          <cell r="HI117">
            <v>245.44280000000001</v>
          </cell>
          <cell r="HJ117">
            <v>186.3355</v>
          </cell>
          <cell r="HM117">
            <v>20.320400000000003</v>
          </cell>
          <cell r="HN117">
            <v>13.206</v>
          </cell>
          <cell r="HQ117">
            <v>25.5809</v>
          </cell>
          <cell r="HT117">
            <v>146.10139999999998</v>
          </cell>
          <cell r="HU117">
            <v>343.63208698441002</v>
          </cell>
          <cell r="JP117">
            <v>288.83278460009001</v>
          </cell>
        </row>
        <row r="118">
          <cell r="F118">
            <v>1586.086718</v>
          </cell>
          <cell r="I118">
            <v>-30.844619999999995</v>
          </cell>
          <cell r="DD118">
            <v>52.882800000000003</v>
          </cell>
          <cell r="DF118">
            <v>24.202730000000031</v>
          </cell>
          <cell r="DJ118">
            <v>18.487700000000075</v>
          </cell>
          <cell r="EE118">
            <v>48.964306000000008</v>
          </cell>
          <cell r="EJ118">
            <v>72.310094000000007</v>
          </cell>
          <cell r="EV118">
            <v>110.585514</v>
          </cell>
          <cell r="FA118">
            <v>951.67690000000005</v>
          </cell>
          <cell r="GC118">
            <v>369.1721</v>
          </cell>
          <cell r="GD118">
            <v>270.23424150371693</v>
          </cell>
          <cell r="GO118">
            <v>0.72439262713007058</v>
          </cell>
          <cell r="GR118">
            <v>52.882800000000003</v>
          </cell>
          <cell r="GU118">
            <v>48.551000000000002</v>
          </cell>
          <cell r="GV118">
            <v>2.72</v>
          </cell>
          <cell r="GW118">
            <v>3.1779999999999999</v>
          </cell>
          <cell r="HA118">
            <v>76.594999999999999</v>
          </cell>
          <cell r="HB118">
            <v>5.476</v>
          </cell>
          <cell r="HC118">
            <v>4.2272000000000238</v>
          </cell>
          <cell r="HE118">
            <v>3.6579999999999999</v>
          </cell>
          <cell r="HF118">
            <v>12.3589</v>
          </cell>
          <cell r="HG118">
            <v>8.3460000000000001</v>
          </cell>
          <cell r="HI118">
            <v>254.72819999999996</v>
          </cell>
          <cell r="HJ118">
            <v>194.97279999999998</v>
          </cell>
          <cell r="HM118">
            <v>21.180799999999998</v>
          </cell>
          <cell r="HN118">
            <v>13.851600000000001</v>
          </cell>
          <cell r="HQ118">
            <v>24.723000000000003</v>
          </cell>
          <cell r="HT118">
            <v>150.26489999999998</v>
          </cell>
          <cell r="HU118">
            <v>356.99905849628311</v>
          </cell>
          <cell r="JP118">
            <v>299.80215332595219</v>
          </cell>
        </row>
        <row r="119">
          <cell r="F119">
            <v>1664.227026</v>
          </cell>
          <cell r="I119">
            <v>-31.755120000000009</v>
          </cell>
          <cell r="DD119">
            <v>56.498999999999995</v>
          </cell>
          <cell r="DF119">
            <v>30.209648000000016</v>
          </cell>
          <cell r="DJ119">
            <v>22.52230000000003</v>
          </cell>
          <cell r="EE119">
            <v>52.854886000000008</v>
          </cell>
          <cell r="EJ119">
            <v>68.93571399999999</v>
          </cell>
          <cell r="EV119">
            <v>114.79728300000001</v>
          </cell>
          <cell r="FA119">
            <v>990.0779</v>
          </cell>
          <cell r="GC119">
            <v>382.62650000000002</v>
          </cell>
          <cell r="GD119">
            <v>281.79128966332001</v>
          </cell>
          <cell r="GO119">
            <v>0.82761455901569547</v>
          </cell>
          <cell r="GR119">
            <v>56.498999999999995</v>
          </cell>
          <cell r="GU119">
            <v>50.91</v>
          </cell>
          <cell r="GV119">
            <v>3.1</v>
          </cell>
          <cell r="GW119">
            <v>3.492</v>
          </cell>
          <cell r="HA119">
            <v>80.293000000000006</v>
          </cell>
          <cell r="HB119">
            <v>5.681</v>
          </cell>
          <cell r="HC119">
            <v>7.0602000000000062</v>
          </cell>
          <cell r="HE119">
            <v>4.3899999999999997</v>
          </cell>
          <cell r="HF119">
            <v>12.916599999999999</v>
          </cell>
          <cell r="HG119">
            <v>8.91</v>
          </cell>
          <cell r="HI119">
            <v>263.32260000000002</v>
          </cell>
          <cell r="HJ119">
            <v>199.83180000000002</v>
          </cell>
          <cell r="HM119">
            <v>22.878799999999998</v>
          </cell>
          <cell r="HN119">
            <v>14.424799999999999</v>
          </cell>
          <cell r="HQ119">
            <v>26.1873</v>
          </cell>
          <cell r="HT119">
            <v>154.10400000000001</v>
          </cell>
          <cell r="HU119">
            <v>372.69551033668</v>
          </cell>
          <cell r="JP119">
            <v>314.12896019835006</v>
          </cell>
        </row>
        <row r="120">
          <cell r="F120">
            <v>1696.4070000000002</v>
          </cell>
          <cell r="I120">
            <v>-34.615702999999996</v>
          </cell>
          <cell r="DD120">
            <v>55.143299999999996</v>
          </cell>
          <cell r="DF120">
            <v>25.096724999999992</v>
          </cell>
          <cell r="DJ120">
            <v>24.098600000000033</v>
          </cell>
          <cell r="EE120">
            <v>57.691680000000005</v>
          </cell>
          <cell r="EJ120">
            <v>64.01952</v>
          </cell>
          <cell r="EV120">
            <v>115.80615800000001</v>
          </cell>
          <cell r="FA120">
            <v>1021.3247</v>
          </cell>
          <cell r="GC120">
            <v>393.66219999999998</v>
          </cell>
          <cell r="GD120">
            <v>293.87561550606006</v>
          </cell>
          <cell r="GO120">
            <v>0.95532036818165533</v>
          </cell>
          <cell r="GR120">
            <v>55.143299999999996</v>
          </cell>
          <cell r="GU120">
            <v>46.113</v>
          </cell>
          <cell r="GV120">
            <v>3.2559999999999998</v>
          </cell>
          <cell r="GW120">
            <v>5.3140000000000001</v>
          </cell>
          <cell r="HA120">
            <v>84.489000000000004</v>
          </cell>
          <cell r="HB120">
            <v>5.98</v>
          </cell>
          <cell r="HC120">
            <v>7.8007000000000239</v>
          </cell>
          <cell r="HE120">
            <v>4.1550000000000002</v>
          </cell>
          <cell r="HF120">
            <v>13.538</v>
          </cell>
          <cell r="HG120">
            <v>7.8940000000000001</v>
          </cell>
          <cell r="HI120">
            <v>264.26670000000001</v>
          </cell>
          <cell r="HJ120">
            <v>200.22560000000001</v>
          </cell>
          <cell r="HM120">
            <v>24.375400000000003</v>
          </cell>
          <cell r="HN120">
            <v>15.0244</v>
          </cell>
          <cell r="HQ120">
            <v>24.641299999999998</v>
          </cell>
          <cell r="HT120">
            <v>158.399</v>
          </cell>
          <cell r="HU120">
            <v>382.43978449393995</v>
          </cell>
          <cell r="JP120">
            <v>321.67153552691281</v>
          </cell>
        </row>
        <row r="121">
          <cell r="F121">
            <v>1627.7166249999998</v>
          </cell>
          <cell r="I121">
            <v>-27.918642999999985</v>
          </cell>
          <cell r="DD121">
            <v>31.17</v>
          </cell>
          <cell r="DF121">
            <v>4.8131930000000125</v>
          </cell>
          <cell r="DJ121">
            <v>24.147999999999968</v>
          </cell>
          <cell r="EE121">
            <v>56.870020999999994</v>
          </cell>
          <cell r="EJ121">
            <v>75.310539000000006</v>
          </cell>
          <cell r="EV121">
            <v>104.983537</v>
          </cell>
          <cell r="FA121">
            <v>1024.539</v>
          </cell>
          <cell r="GC121">
            <v>397.96899999999999</v>
          </cell>
          <cell r="GD121">
            <v>310.45462968267003</v>
          </cell>
          <cell r="GO121">
            <v>0.79805010868399018</v>
          </cell>
          <cell r="GR121">
            <v>31.17</v>
          </cell>
          <cell r="GU121">
            <v>47.048000000000002</v>
          </cell>
          <cell r="GV121">
            <v>3.367</v>
          </cell>
          <cell r="GW121">
            <v>4.6470000000000002</v>
          </cell>
          <cell r="HA121">
            <v>81.891000000000005</v>
          </cell>
          <cell r="HB121">
            <v>6.0170000000000003</v>
          </cell>
          <cell r="HC121">
            <v>8.9629999999999761</v>
          </cell>
          <cell r="HE121">
            <v>3.58</v>
          </cell>
          <cell r="HF121">
            <v>14.754</v>
          </cell>
          <cell r="HG121">
            <v>7.4619999999999997</v>
          </cell>
          <cell r="HI121">
            <v>254.81800000000001</v>
          </cell>
          <cell r="HJ121">
            <v>187.262</v>
          </cell>
          <cell r="HM121">
            <v>26.263999999999999</v>
          </cell>
          <cell r="HN121">
            <v>16.298999999999999</v>
          </cell>
          <cell r="HQ121">
            <v>24.993000000000002</v>
          </cell>
          <cell r="HT121">
            <v>165.334</v>
          </cell>
          <cell r="HU121">
            <v>397.97637031733001</v>
          </cell>
          <cell r="JP121">
            <v>333.46897961329148</v>
          </cell>
        </row>
        <row r="122">
          <cell r="F122">
            <v>1685.092582</v>
          </cell>
          <cell r="I122">
            <v>-29.909686000000001</v>
          </cell>
          <cell r="DD122">
            <v>43.338999999999999</v>
          </cell>
          <cell r="DF122">
            <v>21.002707999999984</v>
          </cell>
          <cell r="DJ122">
            <v>22.122999999999934</v>
          </cell>
          <cell r="EE122">
            <v>58.916339999999991</v>
          </cell>
          <cell r="EJ122">
            <v>81.161020000000008</v>
          </cell>
          <cell r="EV122">
            <v>107.43953900000001</v>
          </cell>
          <cell r="FA122">
            <v>1052.6189999999999</v>
          </cell>
          <cell r="GC122">
            <v>406.92500000000001</v>
          </cell>
          <cell r="GD122">
            <v>322.86764491900004</v>
          </cell>
          <cell r="GO122">
            <v>0.69666824860421284</v>
          </cell>
          <cell r="GR122">
            <v>43.338999999999999</v>
          </cell>
          <cell r="GU122">
            <v>50.765000000000001</v>
          </cell>
          <cell r="GV122">
            <v>3.585</v>
          </cell>
          <cell r="GW122">
            <v>4.8179999999999996</v>
          </cell>
          <cell r="HA122">
            <v>83.438999999999993</v>
          </cell>
          <cell r="HB122">
            <v>6.0330000000000004</v>
          </cell>
          <cell r="HC122">
            <v>8.52800000000002</v>
          </cell>
          <cell r="HE122">
            <v>4.4610000000000003</v>
          </cell>
          <cell r="HF122">
            <v>15.607000000000001</v>
          </cell>
          <cell r="HG122">
            <v>7.7380000000000004</v>
          </cell>
          <cell r="HI122">
            <v>256.76299999999998</v>
          </cell>
          <cell r="HJ122">
            <v>196.92599999999999</v>
          </cell>
          <cell r="HM122">
            <v>27.535</v>
          </cell>
          <cell r="HN122">
            <v>15.996</v>
          </cell>
          <cell r="HQ122">
            <v>16.306000000000001</v>
          </cell>
          <cell r="HT122">
            <v>168.35900000000001</v>
          </cell>
          <cell r="HU122">
            <v>407.80335508099995</v>
          </cell>
          <cell r="JP122">
            <v>342.82751591037589</v>
          </cell>
        </row>
        <row r="123">
          <cell r="F123">
            <v>1739.458318</v>
          </cell>
          <cell r="I123">
            <v>-34.710211000000008</v>
          </cell>
          <cell r="DD123">
            <v>50.87</v>
          </cell>
          <cell r="DF123">
            <v>12.993067000000025</v>
          </cell>
          <cell r="DJ123">
            <v>25.556000000000097</v>
          </cell>
          <cell r="EE123">
            <v>61.249973999999995</v>
          </cell>
          <cell r="EJ123">
            <v>79.96402599999999</v>
          </cell>
          <cell r="EV123">
            <v>107.484436</v>
          </cell>
          <cell r="FA123">
            <v>1083.127</v>
          </cell>
          <cell r="GC123">
            <v>420.17899999999997</v>
          </cell>
          <cell r="GD123">
            <v>334.15010118795999</v>
          </cell>
          <cell r="GO123">
            <v>0.70011922299473028</v>
          </cell>
          <cell r="GR123">
            <v>50.87</v>
          </cell>
          <cell r="GU123">
            <v>59.514000000000003</v>
          </cell>
          <cell r="GV123">
            <v>4.3639999999999999</v>
          </cell>
          <cell r="GW123">
            <v>5.7640000000000002</v>
          </cell>
          <cell r="HA123">
            <v>88.11</v>
          </cell>
          <cell r="HB123">
            <v>6.3550000000000004</v>
          </cell>
          <cell r="HC123">
            <v>6.9740000000000073</v>
          </cell>
          <cell r="HE123">
            <v>4.3049999999999997</v>
          </cell>
          <cell r="HF123">
            <v>16.285</v>
          </cell>
          <cell r="HG123">
            <v>8.6679999999999993</v>
          </cell>
          <cell r="HI123">
            <v>276.00099999999998</v>
          </cell>
          <cell r="HJ123">
            <v>209.02699999999999</v>
          </cell>
          <cell r="HM123">
            <v>28.443999999999999</v>
          </cell>
          <cell r="HN123">
            <v>16.536999999999999</v>
          </cell>
          <cell r="HQ123">
            <v>21.993000000000002</v>
          </cell>
          <cell r="HT123">
            <v>172.32599999999999</v>
          </cell>
          <cell r="HU123">
            <v>415.37789881203997</v>
          </cell>
          <cell r="JP123">
            <v>348.37211251319485</v>
          </cell>
        </row>
        <row r="124">
          <cell r="F124">
            <v>1739.9059199999999</v>
          </cell>
          <cell r="I124">
            <v>-37.537501000000013</v>
          </cell>
          <cell r="DD124">
            <v>52.348000000000006</v>
          </cell>
          <cell r="DF124">
            <v>-16.553743999999995</v>
          </cell>
          <cell r="DJ124">
            <v>27.148999999999972</v>
          </cell>
          <cell r="EE124">
            <v>62.193607999999998</v>
          </cell>
          <cell r="EJ124">
            <v>83.368392000000014</v>
          </cell>
          <cell r="EV124">
            <v>108.120773</v>
          </cell>
          <cell r="FA124">
            <v>1107.3489999999999</v>
          </cell>
          <cell r="GC124">
            <v>433.71</v>
          </cell>
          <cell r="GD124">
            <v>346.56973162486003</v>
          </cell>
          <cell r="GO124">
            <v>0.70706612139931779</v>
          </cell>
          <cell r="GR124">
            <v>52.348000000000006</v>
          </cell>
          <cell r="GU124">
            <v>68.638999999999996</v>
          </cell>
          <cell r="GV124">
            <v>6.9219999999999997</v>
          </cell>
          <cell r="GW124">
            <v>6.5679999999999996</v>
          </cell>
          <cell r="HA124">
            <v>91.888000000000005</v>
          </cell>
          <cell r="HB124">
            <v>6.6360000000000001</v>
          </cell>
          <cell r="HC124">
            <v>5.6520000000000108</v>
          </cell>
          <cell r="HE124">
            <v>5.03</v>
          </cell>
          <cell r="HF124">
            <v>17.177</v>
          </cell>
          <cell r="HG124">
            <v>9.0679999999999996</v>
          </cell>
          <cell r="HI124">
            <v>283.32400000000001</v>
          </cell>
          <cell r="HJ124">
            <v>212.607</v>
          </cell>
          <cell r="HM124">
            <v>30.265000000000001</v>
          </cell>
          <cell r="HN124">
            <v>17.244</v>
          </cell>
          <cell r="HQ124">
            <v>23.208000000000002</v>
          </cell>
          <cell r="HT124">
            <v>177.09399999999999</v>
          </cell>
          <cell r="HU124">
            <v>424.70726837514002</v>
          </cell>
          <cell r="JP124">
            <v>355.25877685736407</v>
          </cell>
        </row>
        <row r="125">
          <cell r="F125">
            <v>1763.1227489999999</v>
          </cell>
          <cell r="I125">
            <v>-32.371345999999996</v>
          </cell>
          <cell r="DD125">
            <v>56.147999999999996</v>
          </cell>
          <cell r="DF125">
            <v>-26.245791999999994</v>
          </cell>
          <cell r="DJ125">
            <v>27.655000000000001</v>
          </cell>
          <cell r="EE125">
            <v>62.321199000000007</v>
          </cell>
          <cell r="EJ125">
            <v>88.901801000000006</v>
          </cell>
          <cell r="EV125">
            <v>104.938086</v>
          </cell>
          <cell r="FA125">
            <v>1123.8150000000001</v>
          </cell>
          <cell r="GC125">
            <v>447.04500000000002</v>
          </cell>
          <cell r="GD125">
            <v>357.36373768696001</v>
          </cell>
          <cell r="GO125">
            <v>0.7031935936914756</v>
          </cell>
          <cell r="GR125">
            <v>56.147999999999996</v>
          </cell>
          <cell r="GU125">
            <v>70.072999999999993</v>
          </cell>
          <cell r="GV125">
            <v>7.9089999999999998</v>
          </cell>
          <cell r="GW125">
            <v>4.2789999999999999</v>
          </cell>
          <cell r="HA125">
            <v>92.802000000000007</v>
          </cell>
          <cell r="HB125">
            <v>6.5970000000000004</v>
          </cell>
          <cell r="HC125">
            <v>6.7019999999999635</v>
          </cell>
          <cell r="HE125">
            <v>4.3719999999999999</v>
          </cell>
          <cell r="HF125">
            <v>17.891000000000002</v>
          </cell>
          <cell r="HG125">
            <v>9.59</v>
          </cell>
          <cell r="HI125">
            <v>292.33199999999999</v>
          </cell>
          <cell r="HJ125">
            <v>216.40600000000001</v>
          </cell>
          <cell r="HM125">
            <v>33.744</v>
          </cell>
          <cell r="HN125">
            <v>17.867000000000001</v>
          </cell>
          <cell r="HQ125">
            <v>24.315000000000005</v>
          </cell>
          <cell r="HT125">
            <v>180.83600000000001</v>
          </cell>
          <cell r="HU125">
            <v>433.69274331304001</v>
          </cell>
          <cell r="JP125">
            <v>361.73489566576001</v>
          </cell>
        </row>
        <row r="126">
          <cell r="F126">
            <v>1790.7925220000002</v>
          </cell>
          <cell r="I126">
            <v>-30.174380000000006</v>
          </cell>
          <cell r="DD126">
            <v>55.352000000000004</v>
          </cell>
          <cell r="DF126">
            <v>-22.715726000000018</v>
          </cell>
          <cell r="DJ126">
            <v>31.485000000000014</v>
          </cell>
          <cell r="EE126">
            <v>64.251699000000002</v>
          </cell>
          <cell r="EJ126">
            <v>93.186941000000004</v>
          </cell>
          <cell r="EV126">
            <v>106.49232500000001</v>
          </cell>
          <cell r="FA126">
            <v>1133.2696599999999</v>
          </cell>
          <cell r="GC126">
            <v>449.327</v>
          </cell>
          <cell r="GD126">
            <v>364.02096855601997</v>
          </cell>
          <cell r="GO126">
            <v>0.69305849715024836</v>
          </cell>
          <cell r="GR126">
            <v>55.352000000000004</v>
          </cell>
          <cell r="GU126">
            <v>70.376000000000005</v>
          </cell>
          <cell r="GV126">
            <v>8.0220000000000002</v>
          </cell>
          <cell r="GW126">
            <v>2.7549999999999999</v>
          </cell>
          <cell r="HA126">
            <v>93.644999999999996</v>
          </cell>
          <cell r="HB126">
            <v>6.7060000000000004</v>
          </cell>
          <cell r="HC126">
            <v>7.8750000000000169</v>
          </cell>
          <cell r="HE126">
            <v>5.3769999999999998</v>
          </cell>
          <cell r="HF126">
            <v>18.199000000000002</v>
          </cell>
          <cell r="HG126">
            <v>10.371</v>
          </cell>
          <cell r="HI126">
            <v>300.06</v>
          </cell>
          <cell r="HJ126">
            <v>221.64399999999998</v>
          </cell>
          <cell r="HM126">
            <v>34.667000000000002</v>
          </cell>
          <cell r="HN126">
            <v>18.456</v>
          </cell>
          <cell r="HQ126">
            <v>25.293000000000003</v>
          </cell>
          <cell r="HT126">
            <v>181.31700000000001</v>
          </cell>
          <cell r="HU126">
            <v>444.40103144398006</v>
          </cell>
          <cell r="JP126">
            <v>370.47973816441669</v>
          </cell>
        </row>
        <row r="127">
          <cell r="F127">
            <v>1834.7833500000002</v>
          </cell>
          <cell r="I127">
            <v>-27.191096000000012</v>
          </cell>
          <cell r="DD127">
            <v>54.399000000000008</v>
          </cell>
          <cell r="DF127">
            <v>6.6742840000000285</v>
          </cell>
          <cell r="DJ127">
            <v>25.709999999999951</v>
          </cell>
          <cell r="EE127">
            <v>65.251453999999995</v>
          </cell>
          <cell r="EJ127">
            <v>95.52260600000001</v>
          </cell>
          <cell r="EV127">
            <v>108.423616</v>
          </cell>
          <cell r="FA127">
            <v>1140.72594</v>
          </cell>
          <cell r="GC127">
            <v>446.58</v>
          </cell>
          <cell r="GD127">
            <v>370.26647984086998</v>
          </cell>
          <cell r="GO127">
            <v>0.7074831424674427</v>
          </cell>
          <cell r="GR127">
            <v>54.399000000000008</v>
          </cell>
          <cell r="GU127">
            <v>72.706000000000003</v>
          </cell>
          <cell r="GV127">
            <v>8.4920000000000009</v>
          </cell>
          <cell r="GW127">
            <v>3.11</v>
          </cell>
          <cell r="HA127">
            <v>95.801000000000002</v>
          </cell>
          <cell r="HB127">
            <v>6.8879999999999999</v>
          </cell>
          <cell r="HC127">
            <v>7.6</v>
          </cell>
          <cell r="HE127">
            <v>5.2249999999999996</v>
          </cell>
          <cell r="HF127">
            <v>18.881</v>
          </cell>
          <cell r="HG127">
            <v>12.311999999999999</v>
          </cell>
          <cell r="HI127">
            <v>308.98299999999995</v>
          </cell>
          <cell r="HJ127">
            <v>230.01299999999998</v>
          </cell>
          <cell r="HM127">
            <v>34.777000000000001</v>
          </cell>
          <cell r="HN127">
            <v>18.975999999999999</v>
          </cell>
          <cell r="HQ127">
            <v>25.217000000000006</v>
          </cell>
          <cell r="HT127">
            <v>181.56800000000001</v>
          </cell>
          <cell r="HU127">
            <v>450.87052015913002</v>
          </cell>
          <cell r="JP127">
            <v>375.95837677829002</v>
          </cell>
        </row>
        <row r="128">
          <cell r="F128">
            <v>1862.7292659999998</v>
          </cell>
          <cell r="I128">
            <v>-25.257574999999999</v>
          </cell>
          <cell r="DD128">
            <v>55.63</v>
          </cell>
          <cell r="DF128">
            <v>1.7195580000000064</v>
          </cell>
          <cell r="DJ128">
            <v>26.819999999999993</v>
          </cell>
          <cell r="EE128">
            <v>66.541841000000019</v>
          </cell>
          <cell r="EJ128">
            <v>99.232418999999993</v>
          </cell>
          <cell r="EV128">
            <v>110.54312399999999</v>
          </cell>
          <cell r="FA128">
            <v>1160.6132599999999</v>
          </cell>
          <cell r="GC128">
            <v>452.82500000000005</v>
          </cell>
          <cell r="GD128">
            <v>376.65230295188002</v>
          </cell>
          <cell r="GO128">
            <v>0.72048773517492803</v>
          </cell>
          <cell r="GR128">
            <v>55.63</v>
          </cell>
          <cell r="GU128">
            <v>72.706000000000003</v>
          </cell>
          <cell r="GV128">
            <v>8.6959999999999997</v>
          </cell>
          <cell r="GW128">
            <v>2.8340000000000001</v>
          </cell>
          <cell r="HA128">
            <v>97.058999999999997</v>
          </cell>
          <cell r="HB128">
            <v>7.0049999999999999</v>
          </cell>
          <cell r="HC128">
            <v>6.3339999999999561</v>
          </cell>
          <cell r="HE128">
            <v>4.8369999999999997</v>
          </cell>
          <cell r="HF128">
            <v>19.199000000000002</v>
          </cell>
          <cell r="HG128">
            <v>12.353999999999999</v>
          </cell>
          <cell r="HI128">
            <v>316.53699999999998</v>
          </cell>
          <cell r="HJ128">
            <v>235.732</v>
          </cell>
          <cell r="HM128">
            <v>35.253</v>
          </cell>
          <cell r="HN128">
            <v>19.866</v>
          </cell>
          <cell r="HQ128">
            <v>25.685999999999993</v>
          </cell>
          <cell r="HT128">
            <v>183.095</v>
          </cell>
          <cell r="HU128">
            <v>456.95469704812001</v>
          </cell>
          <cell r="JP128">
            <v>378.96529432762003</v>
          </cell>
        </row>
        <row r="129">
          <cell r="F129">
            <v>1862.7292659999998</v>
          </cell>
          <cell r="I129">
            <v>-25.257574999999999</v>
          </cell>
          <cell r="DD129">
            <v>55.300000000000004</v>
          </cell>
          <cell r="DF129">
            <v>2.0495580000000064</v>
          </cell>
          <cell r="DJ129">
            <v>26.819999999999979</v>
          </cell>
          <cell r="EE129">
            <v>66.541841000000019</v>
          </cell>
          <cell r="EJ129">
            <v>99.232418999999993</v>
          </cell>
          <cell r="EV129">
            <v>110.54312399999999</v>
          </cell>
          <cell r="FA129">
            <v>1159.8132599999999</v>
          </cell>
          <cell r="GC129">
            <v>452.02526999999998</v>
          </cell>
          <cell r="GD129">
            <v>376.65230295188002</v>
          </cell>
          <cell r="GO129">
            <v>0.72048773517492803</v>
          </cell>
          <cell r="GR129">
            <v>55.300000000000004</v>
          </cell>
          <cell r="GU129">
            <v>72.706000000000003</v>
          </cell>
          <cell r="GV129">
            <v>8.6959999999999997</v>
          </cell>
          <cell r="GW129">
            <v>2.8340000000000001</v>
          </cell>
          <cell r="HA129">
            <v>97.058999999999997</v>
          </cell>
          <cell r="HB129">
            <v>7.0049999999999999</v>
          </cell>
          <cell r="HC129">
            <v>6.3339999999999561</v>
          </cell>
          <cell r="HE129">
            <v>5.0679999999999996</v>
          </cell>
          <cell r="HF129">
            <v>19.199000000000002</v>
          </cell>
          <cell r="HG129">
            <v>14.332000000000001</v>
          </cell>
          <cell r="HI129">
            <v>317.33699999999999</v>
          </cell>
          <cell r="HJ129">
            <v>235.732</v>
          </cell>
          <cell r="HM129">
            <v>35.253</v>
          </cell>
          <cell r="HN129">
            <v>20.193000000000001</v>
          </cell>
          <cell r="HQ129">
            <v>26.485999999999994</v>
          </cell>
          <cell r="HT129">
            <v>183.095</v>
          </cell>
          <cell r="HU129">
            <v>456.95469704812001</v>
          </cell>
          <cell r="JP129">
            <v>378.96529432762003</v>
          </cell>
        </row>
        <row r="130">
          <cell r="F130">
            <v>1862.7292659999998</v>
          </cell>
          <cell r="I130">
            <v>-25.257574999999999</v>
          </cell>
          <cell r="DD130">
            <v>54.18</v>
          </cell>
          <cell r="DF130">
            <v>3.1695580000000065</v>
          </cell>
          <cell r="DJ130">
            <v>26.819999999999983</v>
          </cell>
          <cell r="EE130">
            <v>66.541841000000019</v>
          </cell>
          <cell r="EJ130">
            <v>99.232418999999993</v>
          </cell>
          <cell r="EV130">
            <v>110.54312399999999</v>
          </cell>
          <cell r="FA130">
            <v>1156.21326</v>
          </cell>
          <cell r="GC130">
            <v>431.92526999999995</v>
          </cell>
          <cell r="GD130">
            <v>376.65230295188002</v>
          </cell>
          <cell r="GO130">
            <v>0.72048773517492803</v>
          </cell>
          <cell r="GR130">
            <v>54.18</v>
          </cell>
          <cell r="GU130">
            <v>71.066000000000003</v>
          </cell>
          <cell r="GV130">
            <v>8.6959999999999997</v>
          </cell>
          <cell r="GW130">
            <v>2.8340000000000001</v>
          </cell>
          <cell r="HA130">
            <v>117.35899999999999</v>
          </cell>
          <cell r="HB130">
            <v>7.0049999999999999</v>
          </cell>
          <cell r="HC130">
            <v>6.3339999999999561</v>
          </cell>
          <cell r="HE130">
            <v>1.847</v>
          </cell>
          <cell r="HF130">
            <v>16.199000000000002</v>
          </cell>
          <cell r="HG130">
            <v>14.4</v>
          </cell>
          <cell r="HI130">
            <v>320.93700000000001</v>
          </cell>
          <cell r="HJ130">
            <v>235.732</v>
          </cell>
          <cell r="HM130">
            <v>35.253</v>
          </cell>
          <cell r="HN130">
            <v>20.87</v>
          </cell>
          <cell r="HQ130">
            <v>30.085999999999995</v>
          </cell>
          <cell r="HT130">
            <v>183.095</v>
          </cell>
          <cell r="HU130">
            <v>457.04509795901106</v>
          </cell>
          <cell r="JP130">
            <v>378.96529432762003</v>
          </cell>
        </row>
      </sheetData>
      <sheetData sheetId="16">
        <row r="29">
          <cell r="JX29">
            <v>66.849699999999999</v>
          </cell>
        </row>
        <row r="30">
          <cell r="JX30">
            <v>74.593699999999998</v>
          </cell>
        </row>
        <row r="31">
          <cell r="JX31">
            <v>83.046199999999999</v>
          </cell>
        </row>
        <row r="32">
          <cell r="JX32">
            <v>94.051100000000005</v>
          </cell>
        </row>
        <row r="33">
          <cell r="JX33">
            <v>110.62439999999999</v>
          </cell>
        </row>
        <row r="34">
          <cell r="JX34">
            <v>125.97069999999999</v>
          </cell>
        </row>
        <row r="35">
          <cell r="JX35">
            <v>145.67070000000001</v>
          </cell>
        </row>
        <row r="36">
          <cell r="JX36">
            <v>163.387</v>
          </cell>
        </row>
        <row r="37">
          <cell r="JX37">
            <v>184.59</v>
          </cell>
        </row>
        <row r="38">
          <cell r="JX38">
            <v>211.77600000000001</v>
          </cell>
        </row>
        <row r="39">
          <cell r="JX39">
            <v>242.303</v>
          </cell>
        </row>
        <row r="40">
          <cell r="JX40">
            <v>281.00290000000001</v>
          </cell>
        </row>
        <row r="41">
          <cell r="JX41">
            <v>324.50409999999999</v>
          </cell>
        </row>
        <row r="42">
          <cell r="JX42">
            <v>358.62099999999998</v>
          </cell>
        </row>
        <row r="43">
          <cell r="JX43">
            <v>389.7217</v>
          </cell>
        </row>
        <row r="44">
          <cell r="JX44">
            <v>421.86959999999999</v>
          </cell>
        </row>
        <row r="45">
          <cell r="JX45">
            <v>449.5729</v>
          </cell>
        </row>
        <row r="46">
          <cell r="JX46">
            <v>478.27269999999999</v>
          </cell>
        </row>
        <row r="47">
          <cell r="JX47">
            <v>507.38569999999999</v>
          </cell>
        </row>
        <row r="48">
          <cell r="JX48">
            <v>543.71640000000002</v>
          </cell>
        </row>
        <row r="49">
          <cell r="JX49">
            <v>573.40899999999999</v>
          </cell>
        </row>
        <row r="50">
          <cell r="JX50">
            <v>592.51089999999999</v>
          </cell>
        </row>
        <row r="51">
          <cell r="JX51">
            <v>613.68100000000004</v>
          </cell>
        </row>
        <row r="52">
          <cell r="JX52">
            <v>622.64440000000002</v>
          </cell>
        </row>
        <row r="53">
          <cell r="JX53">
            <v>638.77670000000001</v>
          </cell>
        </row>
        <row r="54">
          <cell r="JX54">
            <v>655.09480000000008</v>
          </cell>
        </row>
        <row r="55">
          <cell r="JX55">
            <v>677.6508</v>
          </cell>
        </row>
        <row r="56">
          <cell r="JX56">
            <v>687.27760000000001</v>
          </cell>
        </row>
        <row r="57">
          <cell r="JX57">
            <v>716.17219999999998</v>
          </cell>
        </row>
        <row r="58">
          <cell r="JX58">
            <v>737.46630000000005</v>
          </cell>
        </row>
        <row r="59">
          <cell r="JX59">
            <v>781.70399999999995</v>
          </cell>
        </row>
        <row r="60">
          <cell r="JX60">
            <v>816.54840000000002</v>
          </cell>
        </row>
        <row r="61">
          <cell r="JX61">
            <v>840.25209999999993</v>
          </cell>
        </row>
        <row r="62">
          <cell r="JX62">
            <v>868.5213</v>
          </cell>
        </row>
        <row r="63">
          <cell r="JX63">
            <v>905.53700000000003</v>
          </cell>
        </row>
        <row r="64">
          <cell r="JX64">
            <v>945.81240000000003</v>
          </cell>
        </row>
        <row r="65">
          <cell r="JX65">
            <v>987.16409999999996</v>
          </cell>
        </row>
        <row r="66">
          <cell r="JX66">
            <v>1032.7299</v>
          </cell>
        </row>
        <row r="67">
          <cell r="JX67">
            <v>1066.5981000000002</v>
          </cell>
        </row>
        <row r="68">
          <cell r="JX68">
            <v>1051.463</v>
          </cell>
        </row>
        <row r="69">
          <cell r="JX69">
            <v>1082.394</v>
          </cell>
        </row>
        <row r="70">
          <cell r="JX70">
            <v>1106.8810000000001</v>
          </cell>
        </row>
        <row r="71">
          <cell r="JX71">
            <v>1119.646</v>
          </cell>
        </row>
        <row r="72">
          <cell r="JX72">
            <v>1132.2311000000002</v>
          </cell>
        </row>
        <row r="73">
          <cell r="JX73">
            <v>1141.4960000000001</v>
          </cell>
        </row>
        <row r="74">
          <cell r="JX74">
            <v>1160.5719999999999</v>
          </cell>
        </row>
        <row r="75">
          <cell r="JX75">
            <v>1186.09259</v>
          </cell>
        </row>
      </sheetData>
      <sheetData sheetId="17"/>
      <sheetData sheetId="18"/>
      <sheetData sheetId="19"/>
      <sheetData sheetId="20"/>
      <sheetData sheetId="21"/>
      <sheetData sheetId="22">
        <row r="29">
          <cell r="B29">
            <v>339.32102256702797</v>
          </cell>
          <cell r="C29">
            <v>98.001850731069254</v>
          </cell>
          <cell r="Q29">
            <v>44.642854916878136</v>
          </cell>
        </row>
        <row r="30">
          <cell r="B30">
            <v>371.40391824464098</v>
          </cell>
          <cell r="C30">
            <v>110.76945592470238</v>
          </cell>
          <cell r="Q30">
            <v>51.592709375926106</v>
          </cell>
        </row>
        <row r="31">
          <cell r="B31">
            <v>417.71030723050444</v>
          </cell>
          <cell r="C31">
            <v>124.23832659762759</v>
          </cell>
          <cell r="Q31">
            <v>60.335360685874967</v>
          </cell>
        </row>
        <row r="32">
          <cell r="B32">
            <v>474.86344379280956</v>
          </cell>
          <cell r="C32">
            <v>143.31732110488952</v>
          </cell>
          <cell r="Q32">
            <v>69.847143978154776</v>
          </cell>
        </row>
        <row r="33">
          <cell r="B33">
            <v>547.36057394006002</v>
          </cell>
          <cell r="C33">
            <v>179.99655465221045</v>
          </cell>
          <cell r="Q33">
            <v>80.194459136132238</v>
          </cell>
        </row>
        <row r="34">
          <cell r="B34">
            <v>634.57665670158258</v>
          </cell>
          <cell r="C34">
            <v>220.60135039339468</v>
          </cell>
          <cell r="Q34">
            <v>93.551902340066761</v>
          </cell>
        </row>
        <row r="35">
          <cell r="B35">
            <v>723.99562776218568</v>
          </cell>
          <cell r="C35">
            <v>258.07331883035016</v>
          </cell>
          <cell r="Q35">
            <v>109.54874090782764</v>
          </cell>
        </row>
        <row r="36">
          <cell r="B36">
            <v>817.53072228819872</v>
          </cell>
          <cell r="C36">
            <v>299.59280867495892</v>
          </cell>
          <cell r="Q36">
            <v>126.44751122465286</v>
          </cell>
        </row>
        <row r="37">
          <cell r="B37">
            <v>959.32467542838936</v>
          </cell>
          <cell r="C37">
            <v>371.53066488499525</v>
          </cell>
          <cell r="Q37">
            <v>143.36191464923141</v>
          </cell>
        </row>
        <row r="38">
          <cell r="B38">
            <v>1130.8120405</v>
          </cell>
          <cell r="C38">
            <v>459.01496154319369</v>
          </cell>
          <cell r="Q38">
            <v>162.71299999999999</v>
          </cell>
        </row>
        <row r="39">
          <cell r="B39">
            <v>1290.2272189999999</v>
          </cell>
          <cell r="C39">
            <v>535.87491378073946</v>
          </cell>
          <cell r="Q39">
            <v>181.7285</v>
          </cell>
        </row>
        <row r="40">
          <cell r="B40">
            <v>1450.1511580000001</v>
          </cell>
          <cell r="C40">
            <v>623.24926589573067</v>
          </cell>
          <cell r="Q40">
            <v>205.09649999999999</v>
          </cell>
        </row>
        <row r="41">
          <cell r="B41">
            <v>1614.2588479999999</v>
          </cell>
          <cell r="C41">
            <v>703.07592432962451</v>
          </cell>
          <cell r="Q41">
            <v>237.53449999999998</v>
          </cell>
        </row>
        <row r="42">
          <cell r="B42">
            <v>1787.9774105000001</v>
          </cell>
          <cell r="C42">
            <v>775.85690723744676</v>
          </cell>
          <cell r="Q42">
            <v>269.00849999999997</v>
          </cell>
        </row>
        <row r="43">
          <cell r="B43">
            <v>1938.0864534999998</v>
          </cell>
          <cell r="C43">
            <v>831.63296591541211</v>
          </cell>
          <cell r="Q43">
            <v>294.46099999999996</v>
          </cell>
        </row>
        <row r="44">
          <cell r="B44">
            <v>2061.4374054999998</v>
          </cell>
          <cell r="C44">
            <v>873.66631494501371</v>
          </cell>
          <cell r="Q44">
            <v>313.971</v>
          </cell>
        </row>
        <row r="45">
          <cell r="B45">
            <v>2234.006813</v>
          </cell>
          <cell r="C45">
            <v>933.9675663833948</v>
          </cell>
          <cell r="Q45">
            <v>331.45550000000003</v>
          </cell>
        </row>
        <row r="46">
          <cell r="B46">
            <v>2383.5427985000001</v>
          </cell>
          <cell r="C46">
            <v>1003.3810943894455</v>
          </cell>
          <cell r="Q46">
            <v>348.29450000000003</v>
          </cell>
        </row>
        <row r="47">
          <cell r="B47">
            <v>2552.4211720000003</v>
          </cell>
          <cell r="C47">
            <v>1080.4389861372015</v>
          </cell>
          <cell r="Q47">
            <v>365.96050000000002</v>
          </cell>
        </row>
        <row r="48">
          <cell r="B48">
            <v>2822.5367379999998</v>
          </cell>
          <cell r="C48">
            <v>1177.7466156778301</v>
          </cell>
          <cell r="Q48">
            <v>382.93799999999999</v>
          </cell>
        </row>
        <row r="49">
          <cell r="B49">
            <v>3003.1544464999997</v>
          </cell>
          <cell r="C49">
            <v>1269.6548576437649</v>
          </cell>
          <cell r="Q49">
            <v>392.77850000000001</v>
          </cell>
        </row>
        <row r="50">
          <cell r="B50">
            <v>3081.823594</v>
          </cell>
          <cell r="C50">
            <v>1313.0224519445228</v>
          </cell>
          <cell r="Q50">
            <v>385.6155</v>
          </cell>
        </row>
        <row r="51">
          <cell r="B51">
            <v>3139.3735265</v>
          </cell>
          <cell r="C51">
            <v>1306.9269389180163</v>
          </cell>
          <cell r="Q51">
            <v>379.01099999999997</v>
          </cell>
        </row>
        <row r="52">
          <cell r="B52">
            <v>3203.2763344999998</v>
          </cell>
          <cell r="C52">
            <v>1281.30723516745</v>
          </cell>
          <cell r="Q52">
            <v>383.27150000000006</v>
          </cell>
        </row>
        <row r="53">
          <cell r="B53">
            <v>3259.916647</v>
          </cell>
          <cell r="C53">
            <v>1287.905049141267</v>
          </cell>
          <cell r="Q53">
            <v>394.02600000000001</v>
          </cell>
        </row>
        <row r="54">
          <cell r="B54">
            <v>3354.405538</v>
          </cell>
          <cell r="C54">
            <v>1300.1794312101229</v>
          </cell>
          <cell r="Q54">
            <v>413.98050000000001</v>
          </cell>
        </row>
        <row r="55">
          <cell r="B55">
            <v>3516.8083995000002</v>
          </cell>
          <cell r="C55">
            <v>1297.0226618893407</v>
          </cell>
          <cell r="Q55">
            <v>429.62850000000003</v>
          </cell>
        </row>
        <row r="56">
          <cell r="B56">
            <v>3681.5550435000005</v>
          </cell>
          <cell r="C56">
            <v>1301.7449703266284</v>
          </cell>
          <cell r="Q56">
            <v>446.50700000000006</v>
          </cell>
        </row>
        <row r="57">
          <cell r="B57">
            <v>3899.0452354999998</v>
          </cell>
          <cell r="C57">
            <v>1347.9290388086449</v>
          </cell>
          <cell r="Q57">
            <v>468.45150000000001</v>
          </cell>
        </row>
        <row r="58">
          <cell r="B58">
            <v>4300.9885534999994</v>
          </cell>
          <cell r="C58">
            <v>1480.4222606720323</v>
          </cell>
          <cell r="Q58">
            <v>491.1395</v>
          </cell>
        </row>
        <row r="59">
          <cell r="B59">
            <v>4748.5116964999997</v>
          </cell>
          <cell r="C59">
            <v>1663.6427958705337</v>
          </cell>
          <cell r="Q59">
            <v>502.13100000000009</v>
          </cell>
        </row>
        <row r="60">
          <cell r="B60">
            <v>5022.4146684999996</v>
          </cell>
          <cell r="C60">
            <v>1857.1244202486639</v>
          </cell>
          <cell r="Q60">
            <v>508.73099999999999</v>
          </cell>
        </row>
        <row r="61">
          <cell r="B61">
            <v>5309.5982559999993</v>
          </cell>
          <cell r="C61">
            <v>2110.9835763341398</v>
          </cell>
          <cell r="Q61">
            <v>538.01749999999993</v>
          </cell>
        </row>
        <row r="62">
          <cell r="B62">
            <v>5845.2954440000003</v>
          </cell>
          <cell r="C62">
            <v>2480.2523380885132</v>
          </cell>
          <cell r="Q62">
            <v>577.10149999999999</v>
          </cell>
        </row>
        <row r="63">
          <cell r="B63">
            <v>6620.4202485000005</v>
          </cell>
          <cell r="C63">
            <v>2991.6338376547947</v>
          </cell>
          <cell r="Q63">
            <v>611.01800000000003</v>
          </cell>
        </row>
        <row r="64">
          <cell r="B64">
            <v>7533.5506965000004</v>
          </cell>
          <cell r="C64">
            <v>3599.1054666898904</v>
          </cell>
          <cell r="Q64">
            <v>647.32900000000006</v>
          </cell>
        </row>
        <row r="65">
          <cell r="B65">
            <v>8456.6474324999999</v>
          </cell>
          <cell r="C65">
            <v>4135.2298051997413</v>
          </cell>
          <cell r="Q65">
            <v>684.20500000000004</v>
          </cell>
        </row>
        <row r="66">
          <cell r="B66">
            <v>9171.0306849999997</v>
          </cell>
          <cell r="C66">
            <v>4530.6484535707777</v>
          </cell>
          <cell r="Q66">
            <v>717.07749999999999</v>
          </cell>
        </row>
        <row r="67">
          <cell r="B67">
            <v>9131.0523565000003</v>
          </cell>
          <cell r="C67">
            <v>4562.0184117713816</v>
          </cell>
          <cell r="Q67">
            <v>759.39249999999993</v>
          </cell>
        </row>
        <row r="68">
          <cell r="B68">
            <v>8894.6033459999999</v>
          </cell>
          <cell r="C68">
            <v>4389.5702903049869</v>
          </cell>
          <cell r="Q68">
            <v>799.76549999999997</v>
          </cell>
        </row>
        <row r="69">
          <cell r="B69">
            <v>9321.1550484999989</v>
          </cell>
          <cell r="C69">
            <v>4556.7386309906806</v>
          </cell>
          <cell r="Q69">
            <v>829.91949999999997</v>
          </cell>
        </row>
        <row r="70">
          <cell r="B70">
            <v>9810.4077064999983</v>
          </cell>
          <cell r="C70">
            <v>4881.8100230442906</v>
          </cell>
          <cell r="Q70">
            <v>870.00249999999994</v>
          </cell>
        </row>
        <row r="71">
          <cell r="B71">
            <v>10015.513898000001</v>
          </cell>
          <cell r="C71">
            <v>5006.6606412733145</v>
          </cell>
          <cell r="Q71">
            <v>913.30099999999993</v>
          </cell>
        </row>
        <row r="72">
          <cell r="B72">
            <v>10139.276828</v>
          </cell>
          <cell r="C72">
            <v>4994.1941091497019</v>
          </cell>
          <cell r="Q72">
            <v>946.03099999999995</v>
          </cell>
        </row>
        <row r="73">
          <cell r="B73">
            <v>10212.908723976023</v>
          </cell>
          <cell r="C73">
            <v>4928.4675712704102</v>
          </cell>
          <cell r="Q73">
            <v>963.90119679715235</v>
          </cell>
        </row>
        <row r="74">
          <cell r="B74">
            <v>10364.072275220478</v>
          </cell>
          <cell r="C74">
            <v>4881.8290845016591</v>
          </cell>
          <cell r="Q74">
            <v>980.42661764234526</v>
          </cell>
        </row>
        <row r="75">
          <cell r="B75">
            <v>10727.546023477802</v>
          </cell>
          <cell r="C75">
            <v>4969.2276052679608</v>
          </cell>
          <cell r="Q75">
            <v>1011.6439519744722</v>
          </cell>
        </row>
        <row r="76">
          <cell r="B76">
            <v>11213.196664070929</v>
          </cell>
          <cell r="C76">
            <v>5158.24674033869</v>
          </cell>
          <cell r="Q76">
            <v>1059.8302613056044</v>
          </cell>
        </row>
        <row r="77">
          <cell r="B77">
            <v>11590.075849162784</v>
          </cell>
          <cell r="C77">
            <v>5403.9152282186342</v>
          </cell>
          <cell r="Q77">
            <v>1120.7041903458389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29">
          <cell r="F29">
            <v>-9.0463320844598405E-2</v>
          </cell>
          <cell r="I29">
            <v>2.1149599442467304E-2</v>
          </cell>
        </row>
        <row r="30">
          <cell r="F30">
            <v>-5.4260462402037746E-2</v>
          </cell>
          <cell r="I30">
            <v>5.2055487808511103E-5</v>
          </cell>
        </row>
        <row r="31">
          <cell r="F31">
            <v>1.1753814025581288E-2</v>
          </cell>
          <cell r="I31">
            <v>6.9399466770874163E-3</v>
          </cell>
        </row>
        <row r="32">
          <cell r="F32">
            <v>-6.6704015964520025E-2</v>
          </cell>
          <cell r="I32">
            <v>-3.1084053842446169E-3</v>
          </cell>
        </row>
        <row r="33">
          <cell r="F33">
            <v>-0.19035177047628138</v>
          </cell>
          <cell r="I33">
            <v>6.2567016652617546E-2</v>
          </cell>
        </row>
        <row r="34">
          <cell r="F34">
            <v>-2.6991218259804772E-2</v>
          </cell>
          <cell r="I34">
            <v>-6.1157406303326001E-3</v>
          </cell>
        </row>
        <row r="35">
          <cell r="F35">
            <v>-0.10805800295185886</v>
          </cell>
          <cell r="I35">
            <v>4.6222328026179094E-2</v>
          </cell>
        </row>
        <row r="36">
          <cell r="F36">
            <v>-6.8775475551259513E-2</v>
          </cell>
          <cell r="I36">
            <v>8.1314733688433449E-3</v>
          </cell>
        </row>
        <row r="37">
          <cell r="F37">
            <v>-2.8292459195584208E-2</v>
          </cell>
          <cell r="I37">
            <v>0.1028918319780121</v>
          </cell>
        </row>
        <row r="38">
          <cell r="F38">
            <v>-4.0424839261221868E-2</v>
          </cell>
          <cell r="I38">
            <v>1.4406747714385881E-2</v>
          </cell>
        </row>
        <row r="39">
          <cell r="F39">
            <v>-3.504544648306529E-2</v>
          </cell>
          <cell r="I39">
            <v>8.5432845460775564E-3</v>
          </cell>
        </row>
        <row r="40">
          <cell r="F40">
            <v>-0.14207679099786219</v>
          </cell>
          <cell r="I40">
            <v>-6.3571555585241191E-3</v>
          </cell>
        </row>
        <row r="41">
          <cell r="F41">
            <v>-2.6228759149873437E-2</v>
          </cell>
          <cell r="I41">
            <v>-1.0798992416300557E-2</v>
          </cell>
        </row>
        <row r="42">
          <cell r="F42">
            <v>5.6362512125338604E-3</v>
          </cell>
          <cell r="I42">
            <v>8.7598250001532652E-3</v>
          </cell>
        </row>
        <row r="43">
          <cell r="F43">
            <v>3.943036323036142E-2</v>
          </cell>
          <cell r="I43">
            <v>-1.3576961134956878E-2</v>
          </cell>
        </row>
        <row r="44">
          <cell r="F44">
            <v>4.6682347391509449E-2</v>
          </cell>
          <cell r="I44">
            <v>-4.3028254685999467E-3</v>
          </cell>
        </row>
        <row r="45">
          <cell r="F45">
            <v>0.18059864528230385</v>
          </cell>
          <cell r="I45">
            <v>2.7608605248023999E-2</v>
          </cell>
        </row>
        <row r="46">
          <cell r="F46">
            <v>-8.2027627788660018E-2</v>
          </cell>
          <cell r="I46">
            <v>2.8662249163575737E-2</v>
          </cell>
        </row>
        <row r="47">
          <cell r="F47">
            <v>0.14758817627711118</v>
          </cell>
          <cell r="I47">
            <v>3.9483871482615562E-2</v>
          </cell>
        </row>
        <row r="48">
          <cell r="F48">
            <v>9.3927666761618456E-2</v>
          </cell>
          <cell r="I48">
            <v>4.5355678537187805E-2</v>
          </cell>
        </row>
        <row r="49">
          <cell r="F49">
            <v>-0.13411469818249022</v>
          </cell>
          <cell r="I49">
            <v>2.4962981320489241E-2</v>
          </cell>
        </row>
        <row r="50">
          <cell r="F50">
            <v>6.2793841259607408E-3</v>
          </cell>
          <cell r="I50">
            <v>-1.3425616094608572E-2</v>
          </cell>
        </row>
        <row r="51">
          <cell r="F51">
            <v>-7.1853077703299961E-3</v>
          </cell>
          <cell r="I51">
            <v>-3.6650340773783485E-2</v>
          </cell>
        </row>
        <row r="52">
          <cell r="F52">
            <v>4.3479863088126569E-2</v>
          </cell>
          <cell r="I52">
            <v>-2.0123362444793402E-2</v>
          </cell>
        </row>
        <row r="53">
          <cell r="F53">
            <v>-0.11269465558289493</v>
          </cell>
          <cell r="I53">
            <v>3.2284396978465857E-3</v>
          </cell>
        </row>
        <row r="54">
          <cell r="F54">
            <v>-1.3817713063930315E-2</v>
          </cell>
          <cell r="I54">
            <v>-2.4708199886645854E-2</v>
          </cell>
        </row>
        <row r="55">
          <cell r="F55">
            <v>5.5852852427832778E-2</v>
          </cell>
          <cell r="I55">
            <v>2.3442466557399566E-3</v>
          </cell>
        </row>
        <row r="56">
          <cell r="F56">
            <v>5.3308643798299693E-2</v>
          </cell>
          <cell r="I56">
            <v>-4.7242169006299628E-3</v>
          </cell>
        </row>
        <row r="57">
          <cell r="F57">
            <v>6.9395775516778446E-2</v>
          </cell>
          <cell r="I57">
            <v>3.7188932360182836E-2</v>
          </cell>
        </row>
        <row r="58">
          <cell r="F58">
            <v>0.16130502206306874</v>
          </cell>
          <cell r="I58">
            <v>6.8370919991140866E-2</v>
          </cell>
        </row>
        <row r="59">
          <cell r="F59">
            <v>9.9670903159174706E-3</v>
          </cell>
          <cell r="I59">
            <v>6.4156290687778172E-2</v>
          </cell>
        </row>
        <row r="60">
          <cell r="F60">
            <v>-0.11744027364901666</v>
          </cell>
          <cell r="I60">
            <v>6.2688682634900017E-2</v>
          </cell>
        </row>
        <row r="61">
          <cell r="F61">
            <v>-7.8197737599561279E-2</v>
          </cell>
          <cell r="I61">
            <v>9.2234189970930913E-2</v>
          </cell>
        </row>
        <row r="62">
          <cell r="F62">
            <v>3.5548291810509447E-2</v>
          </cell>
          <cell r="I62">
            <v>0.12289385088770377</v>
          </cell>
        </row>
        <row r="63">
          <cell r="F63">
            <v>3.6899530427505933E-2</v>
          </cell>
          <cell r="I63">
            <v>0.14471287834949487</v>
          </cell>
        </row>
        <row r="64">
          <cell r="F64">
            <v>4.7224798717264926E-2</v>
          </cell>
          <cell r="I64">
            <v>0.13101710622620089</v>
          </cell>
        </row>
        <row r="65">
          <cell r="F65">
            <v>8.6574981741986967E-2</v>
          </cell>
          <cell r="I65">
            <v>7.334162861474125E-2</v>
          </cell>
        </row>
        <row r="66">
          <cell r="F66">
            <v>4.7101565610718765E-5</v>
          </cell>
          <cell r="I66">
            <v>4.0864813639999387E-2</v>
          </cell>
        </row>
        <row r="67">
          <cell r="F67">
            <v>-0.18779524122282598</v>
          </cell>
          <cell r="I67">
            <v>-4.7881976927618752E-2</v>
          </cell>
        </row>
        <row r="68">
          <cell r="F68">
            <v>5.5566380778443003E-2</v>
          </cell>
          <cell r="I68">
            <v>-1.9573826557184648E-2</v>
          </cell>
        </row>
        <row r="69">
          <cell r="F69">
            <v>2.9738805304693194E-2</v>
          </cell>
          <cell r="I69">
            <v>6.5845661619277518E-2</v>
          </cell>
        </row>
        <row r="70">
          <cell r="F70">
            <v>-4.7395357456755161E-2</v>
          </cell>
          <cell r="I70">
            <v>2.2234491640366505E-2</v>
          </cell>
        </row>
        <row r="71">
          <cell r="F71">
            <v>5.7362691988696257E-2</v>
          </cell>
          <cell r="I71">
            <v>-2.048455906363511E-2</v>
          </cell>
        </row>
        <row r="72">
          <cell r="F72">
            <v>3.8449397229116E-2</v>
          </cell>
          <cell r="I72">
            <v>-1.5841228261025186E-2</v>
          </cell>
        </row>
        <row r="73">
          <cell r="F73">
            <v>9.5406076477910773E-3</v>
          </cell>
          <cell r="I73">
            <v>-3.2851438639883601E-2</v>
          </cell>
        </row>
        <row r="74">
          <cell r="F74">
            <v>4.4236449984146553E-2</v>
          </cell>
          <cell r="I74">
            <v>-5.2534615494799208E-3</v>
          </cell>
        </row>
        <row r="75">
          <cell r="F75">
            <v>2.1455361033492659E-2</v>
          </cell>
          <cell r="I75">
            <v>1.0974890565869311E-2</v>
          </cell>
        </row>
        <row r="76">
          <cell r="F76">
            <v>5.7039238432128547E-2</v>
          </cell>
          <cell r="I76">
            <v>2.392818354388826E-2</v>
          </cell>
        </row>
      </sheetData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>
        <row r="29">
          <cell r="B29">
            <v>14.940004600000002</v>
          </cell>
        </row>
        <row r="30">
          <cell r="B30">
            <v>17.333454200000002</v>
          </cell>
        </row>
        <row r="31">
          <cell r="B31">
            <v>19.879353399999999</v>
          </cell>
        </row>
        <row r="32">
          <cell r="B32">
            <v>22.882597100000002</v>
          </cell>
        </row>
        <row r="33">
          <cell r="B33">
            <v>28.142086899999995</v>
          </cell>
        </row>
        <row r="34">
          <cell r="B34">
            <v>30.718474899999997</v>
          </cell>
        </row>
        <row r="35">
          <cell r="B35">
            <v>31.861844900000001</v>
          </cell>
        </row>
        <row r="36">
          <cell r="B36">
            <v>34.301036600000003</v>
          </cell>
        </row>
        <row r="37">
          <cell r="B37">
            <v>79.790403697142466</v>
          </cell>
        </row>
        <row r="38">
          <cell r="B38">
            <v>35.5137</v>
          </cell>
        </row>
        <row r="39">
          <cell r="B39">
            <v>38.081200000000003</v>
          </cell>
        </row>
        <row r="40">
          <cell r="B40">
            <v>44.823999999999998</v>
          </cell>
        </row>
        <row r="41">
          <cell r="B41">
            <v>50.648599999999995</v>
          </cell>
        </row>
        <row r="42">
          <cell r="B42">
            <v>48.04379999999999</v>
          </cell>
        </row>
        <row r="43">
          <cell r="B43">
            <v>43.9495</v>
          </cell>
        </row>
        <row r="44">
          <cell r="B44">
            <v>42.3003</v>
          </cell>
        </row>
        <row r="45">
          <cell r="B45">
            <v>39.321300000000001</v>
          </cell>
        </row>
        <row r="46">
          <cell r="B46">
            <v>30.23749999999999</v>
          </cell>
        </row>
        <row r="47">
          <cell r="B47">
            <v>36.169900000000013</v>
          </cell>
        </row>
        <row r="48">
          <cell r="B48">
            <v>41.783500000000004</v>
          </cell>
        </row>
        <row r="49">
          <cell r="B49">
            <v>48.247500000000002</v>
          </cell>
        </row>
        <row r="50">
          <cell r="B50">
            <v>56.556699999999992</v>
          </cell>
        </row>
        <row r="51">
          <cell r="B51">
            <v>66.206299999999999</v>
          </cell>
        </row>
        <row r="52">
          <cell r="B52">
            <v>74.297300000000007</v>
          </cell>
        </row>
        <row r="53">
          <cell r="B53">
            <v>68.957499999999996</v>
          </cell>
        </row>
        <row r="54">
          <cell r="B54">
            <v>191.48909548207277</v>
          </cell>
        </row>
        <row r="55">
          <cell r="B55">
            <v>75.007099999999994</v>
          </cell>
        </row>
        <row r="56">
          <cell r="B56">
            <v>85.976599999999962</v>
          </cell>
        </row>
        <row r="57">
          <cell r="B57">
            <v>83.867800000000017</v>
          </cell>
        </row>
        <row r="58">
          <cell r="B58">
            <v>92.881000000000014</v>
          </cell>
        </row>
        <row r="59">
          <cell r="B59">
            <v>91.363499999999988</v>
          </cell>
        </row>
        <row r="60">
          <cell r="B60">
            <v>98.120599999999982</v>
          </cell>
        </row>
        <row r="61">
          <cell r="B61">
            <v>109.78560000000002</v>
          </cell>
        </row>
        <row r="62">
          <cell r="B62">
            <v>103.58619999999999</v>
          </cell>
        </row>
        <row r="63">
          <cell r="B63">
            <v>108.2929</v>
          </cell>
        </row>
        <row r="64">
          <cell r="B64">
            <v>94.097300000000004</v>
          </cell>
        </row>
        <row r="65">
          <cell r="B65">
            <v>103.8475</v>
          </cell>
        </row>
        <row r="66">
          <cell r="B66">
            <v>111.82750000000001</v>
          </cell>
        </row>
        <row r="67">
          <cell r="B67">
            <v>113.85269999999998</v>
          </cell>
        </row>
        <row r="68">
          <cell r="B68">
            <v>131.0889</v>
          </cell>
        </row>
        <row r="69">
          <cell r="B69">
            <v>128.73829999999998</v>
          </cell>
        </row>
        <row r="70">
          <cell r="B70">
            <v>122.12260000000001</v>
          </cell>
        </row>
        <row r="71">
          <cell r="B71">
            <v>108.5592</v>
          </cell>
        </row>
        <row r="72">
          <cell r="B72">
            <v>110.94659999999999</v>
          </cell>
        </row>
        <row r="73">
          <cell r="B73">
            <v>143.40760799422299</v>
          </cell>
        </row>
        <row r="74">
          <cell r="B74">
            <v>171.67597156798604</v>
          </cell>
        </row>
        <row r="75">
          <cell r="B75">
            <v>243.6317111502018</v>
          </cell>
        </row>
        <row r="76">
          <cell r="B76">
            <v>147.06495042284837</v>
          </cell>
        </row>
        <row r="77">
          <cell r="B77">
            <v>148.77159923975034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BJ104"/>
  <sheetViews>
    <sheetView tabSelected="1" zoomScale="120" zoomScaleNormal="160" workbookViewId="0">
      <pane xSplit="1" ySplit="4" topLeftCell="B41" activePane="bottomRight" state="frozen"/>
      <selection pane="topRight" activeCell="B1" sqref="B1"/>
      <selection pane="bottomLeft" activeCell="A5" sqref="A5"/>
      <selection pane="bottomRight" activeCell="H45" sqref="H45"/>
    </sheetView>
  </sheetViews>
  <sheetFormatPr baseColWidth="10" defaultColWidth="10.81640625" defaultRowHeight="12.5" x14ac:dyDescent="0.25"/>
  <cols>
    <col min="1" max="2" width="10.81640625" style="1"/>
    <col min="3" max="3" width="13.54296875" style="1" customWidth="1"/>
    <col min="4" max="4" width="14.453125" style="1" customWidth="1"/>
    <col min="5" max="6" width="10.81640625" style="1"/>
    <col min="7" max="7" width="12.1796875" style="1" customWidth="1"/>
    <col min="8" max="8" width="10.453125" style="1" customWidth="1"/>
    <col min="9" max="9" width="9" style="1" customWidth="1"/>
    <col min="10" max="10" width="12.54296875" style="1" customWidth="1"/>
    <col min="11" max="11" width="10.81640625" style="1"/>
    <col min="12" max="12" width="12.54296875" style="1" customWidth="1"/>
    <col min="13" max="13" width="11.81640625" style="1" customWidth="1"/>
    <col min="14" max="14" width="12.54296875" style="1" customWidth="1"/>
    <col min="15" max="15" width="13.81640625" style="1" customWidth="1"/>
    <col min="16" max="16" width="12" style="1" customWidth="1"/>
    <col min="17" max="20" width="10.81640625" style="1"/>
    <col min="21" max="21" width="12.453125" style="1" customWidth="1"/>
    <col min="22" max="23" width="10.81640625" style="1"/>
    <col min="24" max="24" width="12.26953125" style="1" customWidth="1"/>
    <col min="25" max="27" width="10.81640625" style="1"/>
    <col min="28" max="28" width="14.54296875" style="1" customWidth="1"/>
    <col min="29" max="31" width="10.81640625" style="1"/>
    <col min="32" max="32" width="12.81640625" style="1" customWidth="1"/>
    <col min="33" max="33" width="15.453125" style="1" customWidth="1"/>
    <col min="34" max="34" width="12.54296875" style="1" customWidth="1"/>
    <col min="35" max="36" width="10.81640625" style="1"/>
    <col min="37" max="37" width="13" style="1" customWidth="1"/>
    <col min="38" max="38" width="11.81640625" style="1" customWidth="1"/>
    <col min="39" max="40" width="10.81640625" style="1"/>
    <col min="41" max="41" width="14.453125" style="1" customWidth="1"/>
    <col min="42" max="42" width="12.90625" style="1" customWidth="1"/>
    <col min="43" max="56" width="10.81640625" style="1"/>
    <col min="57" max="57" width="12.81640625" style="1" customWidth="1"/>
    <col min="58" max="16384" width="10.81640625" style="1"/>
  </cols>
  <sheetData>
    <row r="1" spans="1:62" x14ac:dyDescent="0.25">
      <c r="U1" s="5"/>
    </row>
    <row r="2" spans="1:62" s="2" customFormat="1" ht="11.5" customHeight="1" x14ac:dyDescent="0.25">
      <c r="D2" s="2" t="s">
        <v>77</v>
      </c>
      <c r="E2" s="2" t="s">
        <v>76</v>
      </c>
      <c r="H2" s="6"/>
      <c r="I2" s="2" t="s">
        <v>75</v>
      </c>
      <c r="J2" s="2" t="s">
        <v>74</v>
      </c>
      <c r="K2" s="2" t="s">
        <v>73</v>
      </c>
      <c r="L2" s="2" t="s">
        <v>72</v>
      </c>
      <c r="O2" s="7" t="s">
        <v>78</v>
      </c>
      <c r="P2" s="6"/>
      <c r="S2" s="8"/>
      <c r="T2" s="8"/>
      <c r="U2" s="2" t="s">
        <v>37</v>
      </c>
      <c r="W2" s="2" t="s">
        <v>84</v>
      </c>
      <c r="AR2" s="2" t="s">
        <v>35</v>
      </c>
      <c r="AS2" s="2" t="s">
        <v>24</v>
      </c>
      <c r="AT2" s="2" t="s">
        <v>25</v>
      </c>
      <c r="AU2" s="2" t="s">
        <v>26</v>
      </c>
      <c r="AV2" s="2" t="s">
        <v>30</v>
      </c>
      <c r="AW2" s="2" t="s">
        <v>31</v>
      </c>
      <c r="AX2" s="2" t="s">
        <v>32</v>
      </c>
      <c r="AY2" s="2" t="s">
        <v>33</v>
      </c>
      <c r="BA2" s="43" t="s">
        <v>38</v>
      </c>
      <c r="BB2" s="43"/>
    </row>
    <row r="3" spans="1:62" ht="73" x14ac:dyDescent="0.25">
      <c r="A3" s="35" t="s">
        <v>106</v>
      </c>
      <c r="B3" s="36" t="s">
        <v>0</v>
      </c>
      <c r="C3" s="36" t="s">
        <v>95</v>
      </c>
      <c r="D3" s="37" t="s">
        <v>1</v>
      </c>
      <c r="E3" s="37" t="s">
        <v>7</v>
      </c>
      <c r="F3" s="38" t="s">
        <v>8</v>
      </c>
      <c r="G3" s="36" t="s">
        <v>79</v>
      </c>
      <c r="H3" s="36" t="s">
        <v>13</v>
      </c>
      <c r="I3" s="39" t="s">
        <v>71</v>
      </c>
      <c r="J3" s="39" t="s">
        <v>5</v>
      </c>
      <c r="K3" s="39" t="s">
        <v>6</v>
      </c>
      <c r="L3" s="37" t="s">
        <v>70</v>
      </c>
      <c r="M3" s="39" t="s">
        <v>86</v>
      </c>
      <c r="N3" s="39" t="s">
        <v>87</v>
      </c>
      <c r="O3" s="37" t="s">
        <v>2</v>
      </c>
      <c r="P3" s="37" t="s">
        <v>39</v>
      </c>
      <c r="Q3" s="36" t="s">
        <v>80</v>
      </c>
      <c r="R3" s="37" t="s">
        <v>81</v>
      </c>
      <c r="S3" s="37" t="s">
        <v>3</v>
      </c>
      <c r="T3" s="37" t="s">
        <v>4</v>
      </c>
      <c r="U3" s="37" t="s">
        <v>82</v>
      </c>
      <c r="V3" s="36" t="s">
        <v>89</v>
      </c>
      <c r="W3" s="39" t="s">
        <v>83</v>
      </c>
      <c r="X3" s="39" t="s">
        <v>85</v>
      </c>
      <c r="Y3" s="39" t="s">
        <v>88</v>
      </c>
      <c r="Z3" s="39" t="s">
        <v>9</v>
      </c>
      <c r="AA3" s="37" t="s">
        <v>90</v>
      </c>
      <c r="AB3" s="36" t="s">
        <v>91</v>
      </c>
      <c r="AC3" s="36" t="s">
        <v>10</v>
      </c>
      <c r="AD3" s="36" t="s">
        <v>92</v>
      </c>
      <c r="AE3" s="39" t="s">
        <v>93</v>
      </c>
      <c r="AF3" s="39" t="s">
        <v>94</v>
      </c>
      <c r="AG3" s="39" t="s">
        <v>96</v>
      </c>
      <c r="AH3" s="36" t="s">
        <v>97</v>
      </c>
      <c r="AI3" s="36" t="s">
        <v>98</v>
      </c>
      <c r="AJ3" s="36" t="s">
        <v>99</v>
      </c>
      <c r="AK3" s="36" t="s">
        <v>100</v>
      </c>
      <c r="AL3" s="36" t="s">
        <v>14</v>
      </c>
      <c r="AM3" s="36" t="s">
        <v>15</v>
      </c>
      <c r="AN3" s="36" t="s">
        <v>16</v>
      </c>
      <c r="AO3" s="36" t="s">
        <v>12</v>
      </c>
      <c r="AP3" s="36" t="s">
        <v>17</v>
      </c>
      <c r="AQ3" s="36" t="s">
        <v>68</v>
      </c>
      <c r="AR3" s="37" t="s">
        <v>18</v>
      </c>
      <c r="AS3" s="37" t="s">
        <v>19</v>
      </c>
      <c r="AT3" s="37" t="s">
        <v>20</v>
      </c>
      <c r="AU3" s="37" t="s">
        <v>21</v>
      </c>
      <c r="AV3" s="37" t="s">
        <v>34</v>
      </c>
      <c r="AW3" s="37" t="s">
        <v>22</v>
      </c>
      <c r="AX3" s="37" t="s">
        <v>36</v>
      </c>
      <c r="AY3" s="37" t="s">
        <v>23</v>
      </c>
      <c r="AZ3" s="37" t="s">
        <v>27</v>
      </c>
      <c r="BA3" s="37" t="s">
        <v>101</v>
      </c>
      <c r="BB3" s="37" t="s">
        <v>102</v>
      </c>
      <c r="BC3" s="37" t="s">
        <v>60</v>
      </c>
      <c r="BD3" s="37" t="s">
        <v>57</v>
      </c>
      <c r="BE3" s="40" t="s">
        <v>58</v>
      </c>
      <c r="BF3" s="41" t="s">
        <v>67</v>
      </c>
      <c r="BG3" s="3"/>
      <c r="BJ3" s="3" t="s">
        <v>11</v>
      </c>
    </row>
    <row r="4" spans="1:62" s="3" customFormat="1" ht="11.25" customHeight="1" x14ac:dyDescent="0.25">
      <c r="A4" s="32" t="s">
        <v>40</v>
      </c>
      <c r="B4" s="13" t="s">
        <v>45</v>
      </c>
      <c r="C4" s="13" t="s">
        <v>64</v>
      </c>
      <c r="D4" s="13"/>
      <c r="E4" s="13"/>
      <c r="F4" s="13"/>
      <c r="G4" s="13"/>
      <c r="H4" s="13" t="s">
        <v>105</v>
      </c>
      <c r="I4" s="13" t="s">
        <v>63</v>
      </c>
      <c r="J4" s="13"/>
      <c r="K4" s="13"/>
      <c r="L4" s="13"/>
      <c r="M4" s="13"/>
      <c r="N4" s="13" t="s">
        <v>46</v>
      </c>
      <c r="O4" s="13"/>
      <c r="P4" s="13"/>
      <c r="Q4" s="13" t="s">
        <v>65</v>
      </c>
      <c r="R4" s="13"/>
      <c r="S4" s="13"/>
      <c r="T4" s="13"/>
      <c r="U4" s="13"/>
      <c r="V4" s="13" t="s">
        <v>62</v>
      </c>
      <c r="W4" s="13"/>
      <c r="X4" s="13"/>
      <c r="Y4" s="13"/>
      <c r="Z4" s="13"/>
      <c r="AA4" s="13" t="s">
        <v>61</v>
      </c>
      <c r="AB4" s="13"/>
      <c r="AC4" s="13"/>
      <c r="AD4" s="13"/>
      <c r="AE4" s="13"/>
      <c r="AF4" s="13"/>
      <c r="AG4" s="13"/>
      <c r="AH4" s="13"/>
      <c r="AI4" s="13" t="s">
        <v>47</v>
      </c>
      <c r="AJ4" s="13" t="s">
        <v>48</v>
      </c>
      <c r="AK4" s="13" t="s">
        <v>56</v>
      </c>
      <c r="AL4" s="13" t="s">
        <v>49</v>
      </c>
      <c r="AM4" s="13" t="s">
        <v>50</v>
      </c>
      <c r="AN4" s="13" t="s">
        <v>104</v>
      </c>
      <c r="AO4" s="13"/>
      <c r="AP4" s="13"/>
      <c r="AQ4" s="13" t="s">
        <v>69</v>
      </c>
      <c r="AR4" s="13" t="s">
        <v>52</v>
      </c>
      <c r="AS4" s="13" t="s">
        <v>55</v>
      </c>
      <c r="AT4" s="13" t="s">
        <v>53</v>
      </c>
      <c r="AU4" s="13" t="s">
        <v>54</v>
      </c>
      <c r="AV4" s="13" t="s">
        <v>42</v>
      </c>
      <c r="AW4" s="13" t="s">
        <v>43</v>
      </c>
      <c r="AX4" s="13" t="s">
        <v>44</v>
      </c>
      <c r="AY4" s="13" t="s">
        <v>41</v>
      </c>
      <c r="AZ4" s="13" t="s">
        <v>103</v>
      </c>
      <c r="BA4" s="13" t="s">
        <v>28</v>
      </c>
      <c r="BB4" s="13" t="s">
        <v>29</v>
      </c>
      <c r="BC4" s="13"/>
      <c r="BD4" s="13" t="s">
        <v>59</v>
      </c>
      <c r="BE4" s="13" t="s">
        <v>51</v>
      </c>
      <c r="BF4" s="14" t="s">
        <v>66</v>
      </c>
    </row>
    <row r="5" spans="1:62" hidden="1" x14ac:dyDescent="0.25">
      <c r="A5" s="33">
        <v>1970</v>
      </c>
      <c r="B5" s="15">
        <f>[1]A1!B82</f>
        <v>109.46441434673541</v>
      </c>
      <c r="C5" s="15">
        <f>F5+G5+V5</f>
        <v>104.10084897026745</v>
      </c>
      <c r="D5" s="15">
        <f>[1]A1!J82</f>
        <v>17.221085653264584</v>
      </c>
      <c r="E5" s="15">
        <f>[1]Dataincome!EE82</f>
        <v>2.74343349190372</v>
      </c>
      <c r="F5" s="15">
        <f>D5-E5</f>
        <v>14.477652161360865</v>
      </c>
      <c r="G5" s="15">
        <f>I5+J5+K5</f>
        <v>74.57886215210749</v>
      </c>
      <c r="H5" s="16">
        <f>Q5/B5</f>
        <v>0.71246322721007171</v>
      </c>
      <c r="I5" s="15">
        <f>[1]Dataincome!HM82</f>
        <v>0.63370000000000015</v>
      </c>
      <c r="J5" s="15">
        <f>[1]Dataincome!FA82</f>
        <v>62.608899999999998</v>
      </c>
      <c r="K5" s="15">
        <f>0.7*[1]Dataincome!EV82</f>
        <v>11.336262152107491</v>
      </c>
      <c r="L5" s="15">
        <f>[1]Dataincome!GC82</f>
        <v>19.674900000000001</v>
      </c>
      <c r="M5" s="15">
        <f>[1]A12!C82*[1]Dataincome!F82</f>
        <v>6.8078229635503256</v>
      </c>
      <c r="N5" s="15">
        <f>L5-M5</f>
        <v>12.867077036449675</v>
      </c>
      <c r="O5" s="15">
        <f>[1]Dataincome!GD82</f>
        <v>10.218330721578415</v>
      </c>
      <c r="P5" s="15">
        <f>O5-M5</f>
        <v>3.4105077580280891</v>
      </c>
      <c r="Q5" s="15">
        <f>G5-M5+O5</f>
        <v>77.989369910135579</v>
      </c>
      <c r="R5" s="15">
        <f>N5+I5</f>
        <v>13.500777036449676</v>
      </c>
      <c r="S5" s="15">
        <f>Q5-R5</f>
        <v>64.488592873685903</v>
      </c>
      <c r="T5" s="16">
        <f>R5/Q5</f>
        <v>0.17311047713305222</v>
      </c>
      <c r="U5" s="17">
        <f>Q5/G5-1</f>
        <v>4.5730219791664029E-2</v>
      </c>
      <c r="V5" s="15">
        <f>W5+X5+Y5+Z5</f>
        <v>15.044334656799098</v>
      </c>
      <c r="W5" s="18">
        <f>[1]Dataincome!DD82</f>
        <v>2.7353000000000001</v>
      </c>
      <c r="X5" s="18">
        <f>[1]Dataincome!DJ82+[1]Dataincome!DF82</f>
        <v>2.9798107483166705</v>
      </c>
      <c r="Y5" s="15">
        <f>[1]A8!O82+[1]A8!Q82+[1]A8!R82</f>
        <v>4.4708258432935031</v>
      </c>
      <c r="Z5" s="15">
        <f>0.3*[1]Dataincome!EV82</f>
        <v>4.8583980651889247</v>
      </c>
      <c r="AA5" s="16">
        <f>[1]Dataincome!GO82*[1]Dataincome!GR82/V5</f>
        <v>0.12448951798813611</v>
      </c>
      <c r="AB5" s="15">
        <f>[1]Dataincome!EJ82</f>
        <v>2.9774665080962794</v>
      </c>
      <c r="AC5" s="15">
        <f>[1]A8!P82</f>
        <v>0.85287415670649769</v>
      </c>
      <c r="AD5" s="15">
        <f>[1]Dataincome!HI82-[1]Dataincome!HM82</f>
        <v>15.4313</v>
      </c>
      <c r="AE5" s="15">
        <f>[1]Dataincome!HJ82+[1]Dataincome!HQ82</f>
        <v>14.741400000000001</v>
      </c>
      <c r="AF5" s="15">
        <f>[1]Dataincome!HN82</f>
        <v>0.68989999999999996</v>
      </c>
      <c r="AG5" s="15">
        <f>0.6*([1]Dataincome!HE82+[1]Dataincome!HN82+[1]Dataincome!HG82)</f>
        <v>0.57874439471738481</v>
      </c>
      <c r="AH5" s="15">
        <f>[1]Dataincome!I82</f>
        <v>0.57987687302604263</v>
      </c>
      <c r="AI5" s="15">
        <f>[1]Dataincome!GU82+[1]Dataincome!GV82+[1]Dataincome!GW82+[1]Dataincome!HA82+[1]Dataincome!HB82</f>
        <v>4.8531127360482476</v>
      </c>
      <c r="AJ5" s="15">
        <f>[1]Dataincome!HG82+[1]Dataincome!HE82+[1]Dataincome!HN82</f>
        <v>0.96457399119564147</v>
      </c>
      <c r="AK5" s="15">
        <f>[1]Dataincome!HC82+[1]Dataincome!HF82+[1]Dataincome!HJ82+[1]Dataincome!HQ82</f>
        <v>15.2964</v>
      </c>
      <c r="AL5" s="15">
        <f>[1]Dataincome!HU82-[1]Dataincome!JP82</f>
        <v>3.6728438535277075</v>
      </c>
      <c r="AM5" s="15">
        <f>[1]Dataincome!HT82+[1]Dataincome!JP82</f>
        <v>24.529925424893882</v>
      </c>
      <c r="AN5" s="16">
        <f t="shared" ref="AN5" si="0">AM5/C5</f>
        <v>0.23563617076648383</v>
      </c>
      <c r="AO5" s="15">
        <f>[1]Rawdataincome2016!JX29</f>
        <v>66.849699999999999</v>
      </c>
      <c r="AP5" s="16"/>
      <c r="AQ5" s="16">
        <f>[1]Datainvestment!$B29/B5</f>
        <v>0.13648275276636113</v>
      </c>
      <c r="AR5" s="19">
        <f>[1]A20!B29</f>
        <v>339.32102256702797</v>
      </c>
      <c r="AS5" s="20">
        <f t="shared" ref="AS5" si="1">AR5-AT5-AU5</f>
        <v>196.67631691908059</v>
      </c>
      <c r="AT5" s="21">
        <f>[1]A20!C29</f>
        <v>98.001850731069254</v>
      </c>
      <c r="AU5" s="21">
        <f>[1]A20!Q29</f>
        <v>44.642854916878136</v>
      </c>
      <c r="AV5" s="16">
        <f t="shared" ref="AV5" si="2">AT5/AR5</f>
        <v>0.28881750381885168</v>
      </c>
      <c r="AW5" s="16">
        <f t="shared" ref="AW5" si="3">AU5/AR5</f>
        <v>0.13156524927087176</v>
      </c>
      <c r="AX5" s="16">
        <f>AS5/AR5</f>
        <v>0.57961724691027661</v>
      </c>
      <c r="AY5" s="16">
        <f>AR5/B5</f>
        <v>3.0998295162134362</v>
      </c>
      <c r="AZ5" s="16"/>
      <c r="BA5" s="17"/>
      <c r="BB5" s="17"/>
      <c r="BC5" s="17">
        <f>[1]A0!R125</f>
        <v>5.4775066673755646E-2</v>
      </c>
      <c r="BD5" s="16"/>
      <c r="BE5" s="15">
        <f>[1]Rawdataincome2016!$JX29</f>
        <v>66.849699999999999</v>
      </c>
      <c r="BF5" s="22">
        <f>[1]A0!$P125</f>
        <v>35172.800622771465</v>
      </c>
      <c r="BJ5" s="4">
        <f t="shared" ref="BJ5:BJ36" si="4">(B5+F5)-(C5+AB5+AC5+AD5)-AH5</f>
        <v>-3.0000000000063309E-4</v>
      </c>
    </row>
    <row r="6" spans="1:62" hidden="1" x14ac:dyDescent="0.25">
      <c r="A6" s="33">
        <f>A5+1</f>
        <v>1971</v>
      </c>
      <c r="B6" s="15">
        <f>[1]A1!B83</f>
        <v>122.2405200882632</v>
      </c>
      <c r="C6" s="15">
        <f t="shared" ref="C6:C51" si="5">F6+G6+V6</f>
        <v>116.30740371984245</v>
      </c>
      <c r="D6" s="15">
        <f>[1]A1!J83</f>
        <v>19.212479911736814</v>
      </c>
      <c r="E6" s="15">
        <f>[1]Dataincome!EE83</f>
        <v>2.9120445798061896</v>
      </c>
      <c r="F6" s="15">
        <f t="shared" ref="F6:F51" si="6">D6-E6</f>
        <v>16.300435331930625</v>
      </c>
      <c r="G6" s="15">
        <f t="shared" ref="G6:G53" si="7">I6+J6+K6</f>
        <v>83.38972263677482</v>
      </c>
      <c r="H6" s="16">
        <f t="shared" ref="H6:H51" si="8">Q6/B6</f>
        <v>0.71199893798264835</v>
      </c>
      <c r="I6" s="15">
        <f>[1]Dataincome!HM83</f>
        <v>0.7009000000000003</v>
      </c>
      <c r="J6" s="15">
        <f>[1]Dataincome!FA83</f>
        <v>70.646699999999996</v>
      </c>
      <c r="K6" s="15">
        <f>0.7*[1]Dataincome!EV83</f>
        <v>12.042122636774828</v>
      </c>
      <c r="L6" s="15">
        <f>[1]Dataincome!GC83</f>
        <v>22.178999999999998</v>
      </c>
      <c r="M6" s="15">
        <f>[1]A12!C83*[1]Dataincome!F83</f>
        <v>7.8832390986561398</v>
      </c>
      <c r="N6" s="15">
        <f t="shared" ref="N6:N51" si="9">L6-M6</f>
        <v>14.295760901343858</v>
      </c>
      <c r="O6" s="15">
        <f>[1]Dataincome!GD83</f>
        <v>11.528636943171302</v>
      </c>
      <c r="P6" s="15">
        <f t="shared" ref="P6:P51" si="10">O6-M6</f>
        <v>3.6453978445151618</v>
      </c>
      <c r="Q6" s="15">
        <f t="shared" ref="Q6:Q51" si="11">G6-M6+O6</f>
        <v>87.035120481289994</v>
      </c>
      <c r="R6" s="15">
        <f t="shared" ref="R6:R51" si="12">N6+I6</f>
        <v>14.996660901343859</v>
      </c>
      <c r="S6" s="15">
        <f t="shared" ref="S6:S51" si="13">Q6-R6</f>
        <v>72.038459579946135</v>
      </c>
      <c r="T6" s="16">
        <f t="shared" ref="T6:T51" si="14">R6/Q6</f>
        <v>0.17230585559501468</v>
      </c>
      <c r="U6" s="17">
        <f t="shared" ref="U6:U51" si="15">Q6/G6-1</f>
        <v>4.3715193302580335E-2</v>
      </c>
      <c r="V6" s="15">
        <f t="shared" ref="V6:V51" si="16">W6+X6+Y6+Z6</f>
        <v>16.617245751137013</v>
      </c>
      <c r="W6" s="18">
        <f>[1]Dataincome!DD83</f>
        <v>2.8216999999999999</v>
      </c>
      <c r="X6" s="18">
        <f>[1]Dataincome!DJ83+[1]Dataincome!DF83</f>
        <v>3.5586084281746579</v>
      </c>
      <c r="Y6" s="15">
        <f>[1]A8!O83+[1]A8!Q83+[1]A8!R83</f>
        <v>5.0760276214874285</v>
      </c>
      <c r="Z6" s="15">
        <f>0.3*[1]Dataincome!EV83</f>
        <v>5.1609097014749263</v>
      </c>
      <c r="AA6" s="16">
        <f>[1]Dataincome!GO83*[1]Dataincome!GR83/V6</f>
        <v>0.11065741262217244</v>
      </c>
      <c r="AB6" s="15">
        <f>[1]Dataincome!EJ83</f>
        <v>3.2730554201938102</v>
      </c>
      <c r="AC6" s="15">
        <f>[1]A8!P83</f>
        <v>1.0844723785125712</v>
      </c>
      <c r="AD6" s="15">
        <f>[1]Dataincome!HI83-[1]Dataincome!HM83</f>
        <v>17.1937</v>
      </c>
      <c r="AE6" s="15">
        <f>[1]Dataincome!HJ83+[1]Dataincome!HQ83</f>
        <v>16.465199999999999</v>
      </c>
      <c r="AF6" s="15">
        <f>[1]Dataincome!HN83</f>
        <v>0.72850000000000004</v>
      </c>
      <c r="AG6" s="15">
        <f>0.6*([1]Dataincome!HE83+[1]Dataincome!HN83+[1]Dataincome!HG83)</f>
        <v>0.62388912327934454</v>
      </c>
      <c r="AH6" s="15">
        <f>[1]Dataincome!I83</f>
        <v>0.68282390164495577</v>
      </c>
      <c r="AI6" s="15">
        <f>[1]Dataincome!GU83+[1]Dataincome!GV83+[1]Dataincome!GW83+[1]Dataincome!HA83+[1]Dataincome!HB83</f>
        <v>5.4035332408984118</v>
      </c>
      <c r="AJ6" s="15">
        <f>[1]Dataincome!HG83+[1]Dataincome!HE83+[1]Dataincome!HN83</f>
        <v>1.0398152054655743</v>
      </c>
      <c r="AK6" s="15">
        <f>[1]Dataincome!HC83+[1]Dataincome!HF83+[1]Dataincome!HJ83+[1]Dataincome!HQ83</f>
        <v>17.046099999999999</v>
      </c>
      <c r="AL6" s="15">
        <f>[1]Dataincome!HU83-[1]Dataincome!JP83</f>
        <v>3.9323923471885038</v>
      </c>
      <c r="AM6" s="15">
        <f>[1]Dataincome!HT83+[1]Dataincome!JP83</f>
        <v>27.887770709640197</v>
      </c>
      <c r="AN6" s="16">
        <f t="shared" ref="AN6:AN51" si="17">AM6/C6</f>
        <v>0.23977640130988878</v>
      </c>
      <c r="AO6" s="15">
        <f>[1]Rawdataincome2016!JX30</f>
        <v>74.593699999999998</v>
      </c>
      <c r="AP6" s="16"/>
      <c r="AQ6" s="16">
        <f>[1]Datainvestment!$B30/B6</f>
        <v>0.14179794218385575</v>
      </c>
      <c r="AR6" s="19">
        <f>[1]A20!B30</f>
        <v>371.40391824464098</v>
      </c>
      <c r="AS6" s="20">
        <f t="shared" ref="AS6:AS53" si="18">AR6-AT6-AU6</f>
        <v>209.0417529440125</v>
      </c>
      <c r="AT6" s="21">
        <f>[1]A20!C30</f>
        <v>110.76945592470238</v>
      </c>
      <c r="AU6" s="21">
        <f>[1]A20!Q30</f>
        <v>51.592709375926106</v>
      </c>
      <c r="AV6" s="16">
        <f t="shared" ref="AV6:AV53" si="19">AT6/AR6</f>
        <v>0.29824525397639823</v>
      </c>
      <c r="AW6" s="16">
        <f t="shared" ref="AW6:AW53" si="20">AU6/AR6</f>
        <v>0.13891266850325035</v>
      </c>
      <c r="AX6" s="16">
        <f t="shared" ref="AX6:AX53" si="21">AS6/AR6</f>
        <v>0.56284207752035154</v>
      </c>
      <c r="AY6" s="16">
        <f t="shared" ref="AY6:AY53" si="22">AR6/B6</f>
        <v>3.0383044670987207</v>
      </c>
      <c r="AZ6" s="16"/>
      <c r="BA6" s="17">
        <f>[1]A25d!I29</f>
        <v>2.1149599442467304E-2</v>
      </c>
      <c r="BB6" s="17">
        <f>[1]A25d!F29</f>
        <v>-9.0463320844598405E-2</v>
      </c>
      <c r="BC6" s="17">
        <f>[1]A0!R126</f>
        <v>5.9235602617263794E-2</v>
      </c>
      <c r="BD6" s="16"/>
      <c r="BE6" s="15">
        <f>[1]Rawdataincome2016!$JX30</f>
        <v>74.593699999999998</v>
      </c>
      <c r="BF6" s="22">
        <f>[1]A0!$P126</f>
        <v>35624.221834545118</v>
      </c>
      <c r="BJ6" s="4">
        <f t="shared" si="4"/>
        <v>-4.9999999996397371E-4</v>
      </c>
    </row>
    <row r="7" spans="1:62" hidden="1" x14ac:dyDescent="0.25">
      <c r="A7" s="33">
        <f t="shared" ref="A7:A53" si="23">A6+1</f>
        <v>1972</v>
      </c>
      <c r="B7" s="15">
        <f>[1]A1!B84</f>
        <v>136.34391035510501</v>
      </c>
      <c r="C7" s="15">
        <f t="shared" si="5"/>
        <v>129.66059363255005</v>
      </c>
      <c r="D7" s="15">
        <f>[1]A1!J84</f>
        <v>21.439189644894977</v>
      </c>
      <c r="E7" s="15">
        <f>[1]Dataincome!EE84</f>
        <v>3.2214457206342901</v>
      </c>
      <c r="F7" s="15">
        <f t="shared" si="6"/>
        <v>18.217743924260688</v>
      </c>
      <c r="G7" s="15">
        <f t="shared" si="7"/>
        <v>93.386721171168958</v>
      </c>
      <c r="H7" s="16">
        <f t="shared" si="8"/>
        <v>0.71633903763593554</v>
      </c>
      <c r="I7" s="15">
        <f>[1]Dataincome!HM84</f>
        <v>0.80099999999999993</v>
      </c>
      <c r="J7" s="15">
        <f>[1]Dataincome!FA84</f>
        <v>78.930000000000007</v>
      </c>
      <c r="K7" s="15">
        <f>0.7*[1]Dataincome!EV84</f>
        <v>13.655721171168953</v>
      </c>
      <c r="L7" s="15">
        <f>[1]Dataincome!GC84</f>
        <v>25.0061</v>
      </c>
      <c r="M7" s="15">
        <f>[1]A12!C84*[1]Dataincome!F84</f>
        <v>9.0591400282232577</v>
      </c>
      <c r="N7" s="15">
        <f t="shared" si="9"/>
        <v>15.946959971776742</v>
      </c>
      <c r="O7" s="15">
        <f>[1]Dataincome!GD84</f>
        <v>13.340884388350496</v>
      </c>
      <c r="P7" s="15">
        <f t="shared" si="10"/>
        <v>4.281744360127238</v>
      </c>
      <c r="Q7" s="15">
        <f t="shared" si="11"/>
        <v>97.668465531296192</v>
      </c>
      <c r="R7" s="15">
        <f t="shared" si="12"/>
        <v>16.747959971776741</v>
      </c>
      <c r="S7" s="15">
        <f t="shared" si="13"/>
        <v>80.920505559519455</v>
      </c>
      <c r="T7" s="16">
        <f t="shared" si="14"/>
        <v>0.17147766047793742</v>
      </c>
      <c r="U7" s="17">
        <f t="shared" si="15"/>
        <v>4.5849605880039501E-2</v>
      </c>
      <c r="V7" s="15">
        <f t="shared" si="16"/>
        <v>18.056128537120408</v>
      </c>
      <c r="W7" s="18">
        <f>[1]Dataincome!DD84</f>
        <v>3.2216999999999998</v>
      </c>
      <c r="X7" s="18">
        <f>[1]Dataincome!DJ84+[1]Dataincome!DF84</f>
        <v>3.2510286581751728</v>
      </c>
      <c r="Y7" s="15">
        <f>[1]A8!O84+[1]A8!Q84+[1]A8!R84</f>
        <v>5.7309479484442551</v>
      </c>
      <c r="Z7" s="15">
        <f>0.3*[1]Dataincome!EV84</f>
        <v>5.8524519305009797</v>
      </c>
      <c r="AA7" s="16">
        <f>[1]Dataincome!GO84*[1]Dataincome!GR84/V7</f>
        <v>0.11654689619776319</v>
      </c>
      <c r="AB7" s="15">
        <f>[1]Dataincome!EJ84</f>
        <v>3.4699542793657101</v>
      </c>
      <c r="AC7" s="15">
        <f>[1]A8!P84</f>
        <v>1.2733520515557444</v>
      </c>
      <c r="AD7" s="15">
        <f>[1]Dataincome!HI84-[1]Dataincome!HM84</f>
        <v>19.282900000000001</v>
      </c>
      <c r="AE7" s="15">
        <f>[1]Dataincome!HJ84+[1]Dataincome!HQ84</f>
        <v>18.521699999999999</v>
      </c>
      <c r="AF7" s="15">
        <f>[1]Dataincome!HN84</f>
        <v>0.7612000000000001</v>
      </c>
      <c r="AG7" s="15">
        <f>0.6*([1]Dataincome!HE84+[1]Dataincome!HN84+[1]Dataincome!HG84)</f>
        <v>0.64310570533951406</v>
      </c>
      <c r="AH7" s="15">
        <f>[1]Dataincome!I84</f>
        <v>0.87515431589421389</v>
      </c>
      <c r="AI7" s="15">
        <f>[1]Dataincome!GU84+[1]Dataincome!GV84+[1]Dataincome!GW84+[1]Dataincome!HA84+[1]Dataincome!HB84</f>
        <v>5.9559962672858138</v>
      </c>
      <c r="AJ7" s="15">
        <f>[1]Dataincome!HG84+[1]Dataincome!HE84+[1]Dataincome!HN84</f>
        <v>1.0718428422325235</v>
      </c>
      <c r="AK7" s="15">
        <f>[1]Dataincome!HC84+[1]Dataincome!HF84+[1]Dataincome!HJ84+[1]Dataincome!HQ84</f>
        <v>19.160699999999999</v>
      </c>
      <c r="AL7" s="15">
        <f>[1]Dataincome!HU84-[1]Dataincome!JP84</f>
        <v>4.2300663545225525</v>
      </c>
      <c r="AM7" s="15">
        <f>[1]Dataincome!HT84+[1]Dataincome!JP84</f>
        <v>31.120149257126954</v>
      </c>
      <c r="AN7" s="16">
        <f t="shared" si="17"/>
        <v>0.2400123922409263</v>
      </c>
      <c r="AO7" s="15">
        <f>[1]Rawdataincome2016!JX31</f>
        <v>83.046199999999999</v>
      </c>
      <c r="AP7" s="16"/>
      <c r="AQ7" s="16">
        <f>[1]Datainvestment!$B31/B7</f>
        <v>0.14580301641800222</v>
      </c>
      <c r="AR7" s="19">
        <f>[1]A20!B31</f>
        <v>417.71030723050444</v>
      </c>
      <c r="AS7" s="20">
        <f t="shared" si="18"/>
        <v>233.13661994700189</v>
      </c>
      <c r="AT7" s="21">
        <f>[1]A20!C31</f>
        <v>124.23832659762759</v>
      </c>
      <c r="AU7" s="21">
        <f>[1]A20!Q31</f>
        <v>60.335360685874967</v>
      </c>
      <c r="AV7" s="16">
        <f t="shared" si="19"/>
        <v>0.29742700729927007</v>
      </c>
      <c r="AW7" s="16">
        <f t="shared" si="20"/>
        <v>0.14444307368403098</v>
      </c>
      <c r="AX7" s="16">
        <f t="shared" si="21"/>
        <v>0.55812991901669895</v>
      </c>
      <c r="AY7" s="16">
        <f t="shared" si="22"/>
        <v>3.0636520996250307</v>
      </c>
      <c r="AZ7" s="16"/>
      <c r="BA7" s="17">
        <f>[1]A25d!I30</f>
        <v>5.2055487808511103E-5</v>
      </c>
      <c r="BB7" s="17">
        <f>[1]A25d!F30</f>
        <v>-5.4260462402037746E-2</v>
      </c>
      <c r="BC7" s="17">
        <f>[1]A0!R127</f>
        <v>6.7445293068885803E-2</v>
      </c>
      <c r="BD7" s="16"/>
      <c r="BE7" s="15">
        <f>[1]Rawdataincome2016!$JX31</f>
        <v>83.046199999999999</v>
      </c>
      <c r="BF7" s="22">
        <f>[1]A0!$P127</f>
        <v>36065.022656331421</v>
      </c>
      <c r="BJ7" s="4">
        <f t="shared" si="4"/>
        <v>-3.0000000001684235E-4</v>
      </c>
    </row>
    <row r="8" spans="1:62" hidden="1" x14ac:dyDescent="0.25">
      <c r="A8" s="33">
        <f t="shared" si="23"/>
        <v>1973</v>
      </c>
      <c r="B8" s="15">
        <f>[1]A1!B85</f>
        <v>155.99205845820578</v>
      </c>
      <c r="C8" s="15">
        <f t="shared" si="5"/>
        <v>149.73289247146568</v>
      </c>
      <c r="D8" s="15">
        <f>[1]A1!J85</f>
        <v>24.744841541794219</v>
      </c>
      <c r="E8" s="15">
        <f>[1]Dataincome!EE85</f>
        <v>3.7009373544744104</v>
      </c>
      <c r="F8" s="15">
        <f t="shared" si="6"/>
        <v>21.043904187319811</v>
      </c>
      <c r="G8" s="15">
        <f t="shared" si="7"/>
        <v>107.29435765948976</v>
      </c>
      <c r="H8" s="16">
        <f t="shared" si="8"/>
        <v>0.71913278636238476</v>
      </c>
      <c r="I8" s="15">
        <f>[1]Dataincome!HM85</f>
        <v>1.6494999999999997</v>
      </c>
      <c r="J8" s="15">
        <f>[1]Dataincome!FA85</f>
        <v>90.810399999999987</v>
      </c>
      <c r="K8" s="15">
        <f>0.7*[1]Dataincome!EV85</f>
        <v>14.834457659489775</v>
      </c>
      <c r="L8" s="15">
        <f>[1]Dataincome!GC85</f>
        <v>28.597000000000001</v>
      </c>
      <c r="M8" s="15">
        <f>[1]A12!C85*[1]Dataincome!F85</f>
        <v>10.68300145811593</v>
      </c>
      <c r="N8" s="15">
        <f t="shared" si="9"/>
        <v>17.913998541884069</v>
      </c>
      <c r="O8" s="15">
        <f>[1]Dataincome!GD85</f>
        <v>15.567647448079679</v>
      </c>
      <c r="P8" s="15">
        <f t="shared" si="10"/>
        <v>4.8846459899637491</v>
      </c>
      <c r="Q8" s="15">
        <f t="shared" si="11"/>
        <v>112.17900364945352</v>
      </c>
      <c r="R8" s="15">
        <f t="shared" si="12"/>
        <v>19.563498541884069</v>
      </c>
      <c r="S8" s="15">
        <f t="shared" si="13"/>
        <v>92.615505107569447</v>
      </c>
      <c r="T8" s="16">
        <f t="shared" si="14"/>
        <v>0.17439536727405558</v>
      </c>
      <c r="U8" s="17">
        <f t="shared" si="15"/>
        <v>4.552565574292089E-2</v>
      </c>
      <c r="V8" s="15">
        <f t="shared" si="16"/>
        <v>21.394630624656077</v>
      </c>
      <c r="W8" s="18">
        <f>[1]Dataincome!DD85</f>
        <v>3.7759</v>
      </c>
      <c r="X8" s="18">
        <f>[1]Dataincome!DJ85+[1]Dataincome!DF85</f>
        <v>4.6580630445979274</v>
      </c>
      <c r="Y8" s="15">
        <f>[1]A8!O85+[1]A8!Q85+[1]A8!R85</f>
        <v>6.603042868848247</v>
      </c>
      <c r="Z8" s="15">
        <f>0.3*[1]Dataincome!EV85</f>
        <v>6.3576247112099038</v>
      </c>
      <c r="AA8" s="16">
        <f>[1]Dataincome!GO85*[1]Dataincome!GR85/V8</f>
        <v>0.12106591296208118</v>
      </c>
      <c r="AB8" s="15">
        <f>[1]Dataincome!EJ85</f>
        <v>3.2061626455255898</v>
      </c>
      <c r="AC8" s="15">
        <f>[1]A8!P85</f>
        <v>1.8365571311517523</v>
      </c>
      <c r="AD8" s="15">
        <f>[1]Dataincome!HI85-[1]Dataincome!HM85</f>
        <v>21.201899999999998</v>
      </c>
      <c r="AE8" s="15">
        <f>[1]Dataincome!HJ85+[1]Dataincome!HQ85</f>
        <v>19.994</v>
      </c>
      <c r="AF8" s="15">
        <f>[1]Dataincome!HN85</f>
        <v>1.2079000000000002</v>
      </c>
      <c r="AG8" s="15">
        <f>0.6*([1]Dataincome!HE85+[1]Dataincome!HN85+[1]Dataincome!HG85)</f>
        <v>0.93679993685561713</v>
      </c>
      <c r="AH8" s="15">
        <f>[1]Dataincome!I85</f>
        <v>1.0585503973825849</v>
      </c>
      <c r="AI8" s="15">
        <f>[1]Dataincome!GU85+[1]Dataincome!GV85+[1]Dataincome!GW85+[1]Dataincome!HA85+[1]Dataincome!HB85</f>
        <v>6.7934327571776816</v>
      </c>
      <c r="AJ8" s="15">
        <f>[1]Dataincome!HG85+[1]Dataincome!HE85+[1]Dataincome!HN85</f>
        <v>1.5613332280926953</v>
      </c>
      <c r="AK8" s="15">
        <f>[1]Dataincome!HC85+[1]Dataincome!HF85+[1]Dataincome!HJ85+[1]Dataincome!HQ85</f>
        <v>21.039000000000001</v>
      </c>
      <c r="AL8" s="15">
        <f>[1]Dataincome!HU85-[1]Dataincome!JP85</f>
        <v>4.9103091528439009</v>
      </c>
      <c r="AM8" s="15">
        <f>[1]Dataincome!HT85+[1]Dataincome!JP85</f>
        <v>35.862543399076415</v>
      </c>
      <c r="AN8" s="16">
        <f t="shared" si="17"/>
        <v>0.2395101223728158</v>
      </c>
      <c r="AO8" s="15">
        <f>[1]Rawdataincome2016!JX32</f>
        <v>94.051100000000005</v>
      </c>
      <c r="AP8" s="16"/>
      <c r="AQ8" s="16">
        <f>[1]Datainvestment!$B32/B8</f>
        <v>0.14669078237807107</v>
      </c>
      <c r="AR8" s="19">
        <f>[1]A20!B32</f>
        <v>474.86344379280956</v>
      </c>
      <c r="AS8" s="20">
        <f t="shared" si="18"/>
        <v>261.69897870976524</v>
      </c>
      <c r="AT8" s="21">
        <f>[1]A20!C32</f>
        <v>143.31732110488952</v>
      </c>
      <c r="AU8" s="21">
        <f>[1]A20!Q32</f>
        <v>69.847143978154776</v>
      </c>
      <c r="AV8" s="16">
        <f t="shared" si="19"/>
        <v>0.30180744165141743</v>
      </c>
      <c r="AW8" s="16">
        <f t="shared" si="20"/>
        <v>0.14708890501293292</v>
      </c>
      <c r="AX8" s="16">
        <f t="shared" si="21"/>
        <v>0.55110365333564959</v>
      </c>
      <c r="AY8" s="16">
        <f t="shared" si="22"/>
        <v>3.0441514041564974</v>
      </c>
      <c r="AZ8" s="16"/>
      <c r="BA8" s="17">
        <f>[1]A25d!I31</f>
        <v>6.9399466770874163E-3</v>
      </c>
      <c r="BB8" s="17">
        <f>[1]A25d!F31</f>
        <v>1.1753814025581288E-2</v>
      </c>
      <c r="BC8" s="17">
        <f>[1]A0!R128</f>
        <v>7.9079024493694305E-2</v>
      </c>
      <c r="BD8" s="16"/>
      <c r="BE8" s="15">
        <f>[1]Rawdataincome2016!$JX32</f>
        <v>94.051100000000005</v>
      </c>
      <c r="BF8" s="22">
        <f>[1]A0!$P128</f>
        <v>36479.974236702314</v>
      </c>
      <c r="BJ8" s="4">
        <f t="shared" si="4"/>
        <v>-9.9999999998878764E-5</v>
      </c>
    </row>
    <row r="9" spans="1:62" hidden="1" x14ac:dyDescent="0.25">
      <c r="A9" s="33">
        <f t="shared" si="23"/>
        <v>1974</v>
      </c>
      <c r="B9" s="15">
        <f>[1]A1!B86</f>
        <v>181.45321156243259</v>
      </c>
      <c r="C9" s="15">
        <f t="shared" si="5"/>
        <v>175.42789626887003</v>
      </c>
      <c r="D9" s="15">
        <f>[1]A1!J86</f>
        <v>29.1382884375674</v>
      </c>
      <c r="E9" s="15">
        <f>[1]Dataincome!EE86</f>
        <v>4.4773784694705734</v>
      </c>
      <c r="F9" s="15">
        <f t="shared" si="6"/>
        <v>24.660909968096828</v>
      </c>
      <c r="G9" s="15">
        <f t="shared" si="7"/>
        <v>125.89122648790598</v>
      </c>
      <c r="H9" s="16">
        <f t="shared" si="8"/>
        <v>0.71985212177869451</v>
      </c>
      <c r="I9" s="15">
        <f>[1]Dataincome!HM86</f>
        <v>1.1800999999999995</v>
      </c>
      <c r="J9" s="15">
        <f>[1]Dataincome!FA86</f>
        <v>108.6113</v>
      </c>
      <c r="K9" s="15">
        <f>0.7*[1]Dataincome!EV86</f>
        <v>16.09982648790599</v>
      </c>
      <c r="L9" s="15">
        <f>[1]Dataincome!GC86</f>
        <v>34.224699999999999</v>
      </c>
      <c r="M9" s="15">
        <f>[1]A12!C86*[1]Dataincome!F86</f>
        <v>14.110341856942696</v>
      </c>
      <c r="N9" s="15">
        <f t="shared" si="9"/>
        <v>20.114358143057302</v>
      </c>
      <c r="O9" s="15">
        <f>[1]Dataincome!GD86</f>
        <v>18.838594715812164</v>
      </c>
      <c r="P9" s="15">
        <f t="shared" si="10"/>
        <v>4.7282528588694674</v>
      </c>
      <c r="Q9" s="15">
        <f t="shared" si="11"/>
        <v>130.61947934677545</v>
      </c>
      <c r="R9" s="15">
        <f t="shared" si="12"/>
        <v>21.294458143057302</v>
      </c>
      <c r="S9" s="15">
        <f t="shared" si="13"/>
        <v>109.32502120371815</v>
      </c>
      <c r="T9" s="16">
        <f t="shared" si="14"/>
        <v>0.16302666531477786</v>
      </c>
      <c r="U9" s="17">
        <f t="shared" si="15"/>
        <v>3.7558239686573458E-2</v>
      </c>
      <c r="V9" s="15">
        <f t="shared" si="16"/>
        <v>24.87575981286723</v>
      </c>
      <c r="W9" s="18">
        <f>[1]Dataincome!DD86</f>
        <v>6.053799999999999</v>
      </c>
      <c r="X9" s="18">
        <f>[1]Dataincome!DJ86+[1]Dataincome!DF86</f>
        <v>2.483317884515154</v>
      </c>
      <c r="Y9" s="15">
        <f>[1]A8!O86+[1]A8!Q86+[1]A8!R86</f>
        <v>9.4387162906780802</v>
      </c>
      <c r="Z9" s="15">
        <f>0.3*[1]Dataincome!EV86</f>
        <v>6.899925637673995</v>
      </c>
      <c r="AA9" s="16">
        <f>[1]Dataincome!GO86*[1]Dataincome!GR86/V9</f>
        <v>0.16066578569705867</v>
      </c>
      <c r="AB9" s="15">
        <f>[1]Dataincome!EJ86</f>
        <v>2.3539215305294254</v>
      </c>
      <c r="AC9" s="15">
        <f>[1]A8!P86</f>
        <v>3.0823837093219182</v>
      </c>
      <c r="AD9" s="15">
        <f>[1]Dataincome!HI86-[1]Dataincome!HM86</f>
        <v>23.429099999999998</v>
      </c>
      <c r="AE9" s="15">
        <f>[1]Dataincome!HJ86+[1]Dataincome!HQ86</f>
        <v>23.004899999999999</v>
      </c>
      <c r="AF9" s="15">
        <f>[1]Dataincome!HN86</f>
        <v>0.42419999999999997</v>
      </c>
      <c r="AG9" s="15">
        <f>0.6*([1]Dataincome!HE86+[1]Dataincome!HN86+[1]Dataincome!HG86)</f>
        <v>0.51372510033432062</v>
      </c>
      <c r="AH9" s="15">
        <f>[1]Dataincome!I86</f>
        <v>1.8206200218080402</v>
      </c>
      <c r="AI9" s="15">
        <f>[1]Dataincome!GU86+[1]Dataincome!GV86+[1]Dataincome!GW86+[1]Dataincome!HA86+[1]Dataincome!HB86</f>
        <v>8.9686170538617613</v>
      </c>
      <c r="AJ9" s="15">
        <f>[1]Dataincome!HG86+[1]Dataincome!HE86+[1]Dataincome!HN86</f>
        <v>0.8562085005572011</v>
      </c>
      <c r="AK9" s="15">
        <f>[1]Dataincome!HC86+[1]Dataincome!HF86+[1]Dataincome!HJ86+[1]Dataincome!HQ86</f>
        <v>23.415299999999998</v>
      </c>
      <c r="AL9" s="15">
        <f>[1]Dataincome!HU86-[1]Dataincome!JP86</f>
        <v>5.6372549724019443</v>
      </c>
      <c r="AM9" s="15">
        <f>[1]Dataincome!HT86+[1]Dataincome!JP86</f>
        <v>42.403150311785886</v>
      </c>
      <c r="AN9" s="16">
        <f t="shared" si="17"/>
        <v>0.2417126991410567</v>
      </c>
      <c r="AO9" s="15">
        <f>[1]Rawdataincome2016!JX33</f>
        <v>110.62439999999999</v>
      </c>
      <c r="AP9" s="16"/>
      <c r="AQ9" s="16">
        <f>[1]Datainvestment!$B33/B9</f>
        <v>0.15509280137660805</v>
      </c>
      <c r="AR9" s="19">
        <f>[1]A20!B33</f>
        <v>547.36057394006002</v>
      </c>
      <c r="AS9" s="20">
        <f t="shared" si="18"/>
        <v>287.16956015171735</v>
      </c>
      <c r="AT9" s="21">
        <f>[1]A20!C33</f>
        <v>179.99655465221045</v>
      </c>
      <c r="AU9" s="21">
        <f>[1]A20!Q33</f>
        <v>80.194459136132238</v>
      </c>
      <c r="AV9" s="16">
        <f t="shared" si="19"/>
        <v>0.32884457379994159</v>
      </c>
      <c r="AW9" s="16">
        <f t="shared" si="20"/>
        <v>0.14651120843225751</v>
      </c>
      <c r="AX9" s="16">
        <f t="shared" si="21"/>
        <v>0.5246442177678009</v>
      </c>
      <c r="AY9" s="16">
        <f t="shared" si="22"/>
        <v>3.0165383639502559</v>
      </c>
      <c r="AZ9" s="16"/>
      <c r="BA9" s="17">
        <f>[1]A25d!I32</f>
        <v>-3.1084053842446169E-3</v>
      </c>
      <c r="BB9" s="17">
        <f>[1]A25d!F32</f>
        <v>-6.6704015964520025E-2</v>
      </c>
      <c r="BC9" s="17">
        <f>[1]A0!R129</f>
        <v>0.11809093505144119</v>
      </c>
      <c r="BD9" s="16"/>
      <c r="BE9" s="15">
        <f>[1]Rawdataincome2016!$JX33</f>
        <v>110.62439999999999</v>
      </c>
      <c r="BF9" s="22">
        <f>[1]A0!$P129</f>
        <v>36879.204909600863</v>
      </c>
      <c r="BJ9" s="4">
        <f t="shared" si="4"/>
        <v>1.9999999999198437E-4</v>
      </c>
    </row>
    <row r="10" spans="1:62" hidden="1" x14ac:dyDescent="0.25">
      <c r="A10" s="33">
        <f t="shared" si="23"/>
        <v>1975</v>
      </c>
      <c r="B10" s="15">
        <f>[1]A1!B87</f>
        <v>204.58194606153114</v>
      </c>
      <c r="C10" s="15">
        <f t="shared" si="5"/>
        <v>197.45538687736408</v>
      </c>
      <c r="D10" s="15">
        <f>[1]A1!J87</f>
        <v>32.756553938468841</v>
      </c>
      <c r="E10" s="15">
        <f>[1]Dataincome!EE87</f>
        <v>4.664112269965047</v>
      </c>
      <c r="F10" s="15">
        <f t="shared" si="6"/>
        <v>28.092441668503795</v>
      </c>
      <c r="G10" s="15">
        <f t="shared" si="7"/>
        <v>147.05573129568711</v>
      </c>
      <c r="H10" s="16">
        <f t="shared" si="8"/>
        <v>0.74854569516320513</v>
      </c>
      <c r="I10" s="15">
        <f>[1]Dataincome!HM87</f>
        <v>1.747068103448276</v>
      </c>
      <c r="J10" s="15">
        <f>[1]Dataincome!FA87</f>
        <v>128.14610000000002</v>
      </c>
      <c r="K10" s="15">
        <f>0.7*[1]Dataincome!EV87</f>
        <v>17.162563192238814</v>
      </c>
      <c r="L10" s="15">
        <f>[1]Dataincome!GC87</f>
        <v>42.211400000000005</v>
      </c>
      <c r="M10" s="15">
        <f>[1]A12!C87*[1]Dataincome!F87</f>
        <v>18.323933712318009</v>
      </c>
      <c r="N10" s="15">
        <f t="shared" si="9"/>
        <v>23.887466287681995</v>
      </c>
      <c r="O10" s="15">
        <f>[1]Dataincome!GD87</f>
        <v>24.407137449101086</v>
      </c>
      <c r="P10" s="15">
        <f t="shared" si="10"/>
        <v>6.0832037367830765</v>
      </c>
      <c r="Q10" s="15">
        <f t="shared" si="11"/>
        <v>153.13893503247016</v>
      </c>
      <c r="R10" s="15">
        <f t="shared" si="12"/>
        <v>25.63453439113027</v>
      </c>
      <c r="S10" s="15">
        <f t="shared" si="13"/>
        <v>127.50440064133988</v>
      </c>
      <c r="T10" s="16">
        <f t="shared" si="14"/>
        <v>0.16739397061691047</v>
      </c>
      <c r="U10" s="17">
        <f t="shared" si="15"/>
        <v>4.1366655234616134E-2</v>
      </c>
      <c r="V10" s="15">
        <f t="shared" si="16"/>
        <v>22.307213913173168</v>
      </c>
      <c r="W10" s="18">
        <f>[1]Dataincome!DD87</f>
        <v>4.5669000000000004</v>
      </c>
      <c r="X10" s="18">
        <f>[1]Dataincome!DJ87+[1]Dataincome!DF87</f>
        <v>0.82014454263713965</v>
      </c>
      <c r="Y10" s="15">
        <f>[1]A8!O87+[1]A8!Q87+[1]A8!R87</f>
        <v>9.5647851452908235</v>
      </c>
      <c r="Z10" s="15">
        <f>0.3*[1]Dataincome!EV87</f>
        <v>7.3553842252452055</v>
      </c>
      <c r="AA10" s="16">
        <f>[1]Dataincome!GO87*[1]Dataincome!GR87/V10</f>
        <v>0.11973543471253126</v>
      </c>
      <c r="AB10" s="15">
        <f>[1]Dataincome!EJ87</f>
        <v>3.8197877300349532</v>
      </c>
      <c r="AC10" s="15">
        <f>[1]A8!P87</f>
        <v>3.2118148547091776</v>
      </c>
      <c r="AD10" s="15">
        <f>[1]Dataincome!HI87-[1]Dataincome!HM87</f>
        <v>27.232131896551728</v>
      </c>
      <c r="AE10" s="15">
        <f>[1]Dataincome!HJ87+[1]Dataincome!HQ87</f>
        <v>25.998231896551726</v>
      </c>
      <c r="AF10" s="15">
        <f>[1]Dataincome!HN87</f>
        <v>1.2339</v>
      </c>
      <c r="AG10" s="15">
        <f>0.6*([1]Dataincome!HE87+[1]Dataincome!HN87+[1]Dataincome!HG87)</f>
        <v>1.1039537734638094</v>
      </c>
      <c r="AH10" s="15">
        <f>[1]Dataincome!I87</f>
        <v>0.95526637137504045</v>
      </c>
      <c r="AI10" s="15">
        <f>[1]Dataincome!GU87+[1]Dataincome!GV87+[1]Dataincome!GW87+[1]Dataincome!HA87+[1]Dataincome!HB87</f>
        <v>9.9970618574083367</v>
      </c>
      <c r="AJ10" s="15">
        <f>[1]Dataincome!HG87+[1]Dataincome!HE87+[1]Dataincome!HN87</f>
        <v>1.8399229557730157</v>
      </c>
      <c r="AK10" s="15">
        <f>[1]Dataincome!HC87+[1]Dataincome!HF87+[1]Dataincome!HJ87+[1]Dataincome!HQ87</f>
        <v>27.374031896551728</v>
      </c>
      <c r="AL10" s="15">
        <f>[1]Dataincome!HU87-[1]Dataincome!JP87</f>
        <v>6.4408253848273418</v>
      </c>
      <c r="AM10" s="15">
        <f>[1]Dataincome!HT87+[1]Dataincome!JP87</f>
        <v>51.688537166071569</v>
      </c>
      <c r="AN10" s="16">
        <f t="shared" si="17"/>
        <v>0.26177324398940999</v>
      </c>
      <c r="AO10" s="15">
        <f>[1]Rawdataincome2016!JX34</f>
        <v>125.97069999999999</v>
      </c>
      <c r="AP10" s="16"/>
      <c r="AQ10" s="16">
        <f>[1]Datainvestment!$B34/B10</f>
        <v>0.15015242298438664</v>
      </c>
      <c r="AR10" s="19">
        <f>[1]A20!B34</f>
        <v>634.57665670158258</v>
      </c>
      <c r="AS10" s="20">
        <f t="shared" si="18"/>
        <v>320.42340396812114</v>
      </c>
      <c r="AT10" s="21">
        <f>[1]A20!C34</f>
        <v>220.60135039339468</v>
      </c>
      <c r="AU10" s="21">
        <f>[1]A20!Q34</f>
        <v>93.551902340066761</v>
      </c>
      <c r="AV10" s="16">
        <f t="shared" si="19"/>
        <v>0.34763546383827221</v>
      </c>
      <c r="AW10" s="16">
        <f t="shared" si="20"/>
        <v>0.14742411551400744</v>
      </c>
      <c r="AX10" s="16">
        <f t="shared" si="21"/>
        <v>0.50494042064772038</v>
      </c>
      <c r="AY10" s="16">
        <f t="shared" si="22"/>
        <v>3.1018213919556907</v>
      </c>
      <c r="AZ10" s="16"/>
      <c r="BA10" s="17">
        <f>[1]A25d!I33</f>
        <v>6.2567016652617546E-2</v>
      </c>
      <c r="BB10" s="17">
        <f>[1]A25d!F33</f>
        <v>-0.19035177047628138</v>
      </c>
      <c r="BC10" s="17">
        <f>[1]A0!R130</f>
        <v>0.13775694370269775</v>
      </c>
      <c r="BD10" s="16"/>
      <c r="BE10" s="15">
        <f>[1]Rawdataincome2016!$JX34</f>
        <v>125.97069999999999</v>
      </c>
      <c r="BF10" s="22">
        <f>[1]A0!$P130</f>
        <v>37191.477643758859</v>
      </c>
      <c r="BJ10" s="4">
        <f t="shared" si="4"/>
        <v>-5.1070259132757201E-14</v>
      </c>
    </row>
    <row r="11" spans="1:62" hidden="1" x14ac:dyDescent="0.25">
      <c r="A11" s="33">
        <f t="shared" si="23"/>
        <v>1976</v>
      </c>
      <c r="B11" s="15">
        <f>[1]A1!B88</f>
        <v>236.56338944857148</v>
      </c>
      <c r="C11" s="15">
        <f t="shared" si="5"/>
        <v>227.63251813933587</v>
      </c>
      <c r="D11" s="15">
        <f>[1]A1!J88</f>
        <v>37.724710551428501</v>
      </c>
      <c r="E11" s="15">
        <f>[1]Dataincome!EE88</f>
        <v>5.2648329336156197</v>
      </c>
      <c r="F11" s="15">
        <f t="shared" si="6"/>
        <v>32.459877617812879</v>
      </c>
      <c r="G11" s="15">
        <f t="shared" si="7"/>
        <v>169.74718649058767</v>
      </c>
      <c r="H11" s="16">
        <f t="shared" si="8"/>
        <v>0.75059250918296161</v>
      </c>
      <c r="I11" s="15">
        <f>[1]Dataincome!HM88</f>
        <v>2.1015456896551727</v>
      </c>
      <c r="J11" s="15">
        <f>[1]Dataincome!FA88</f>
        <v>149.04050000000001</v>
      </c>
      <c r="K11" s="15">
        <f>0.7*[1]Dataincome!EV88</f>
        <v>18.605140800932467</v>
      </c>
      <c r="L11" s="15">
        <f>[1]Dataincome!GC88</f>
        <v>50.5974</v>
      </c>
      <c r="M11" s="15">
        <f>[1]A12!C88*[1]Dataincome!F88</f>
        <v>20.661856603530428</v>
      </c>
      <c r="N11" s="15">
        <f t="shared" si="9"/>
        <v>29.935543396469573</v>
      </c>
      <c r="O11" s="15">
        <f>[1]Dataincome!GD88</f>
        <v>28.477378179972163</v>
      </c>
      <c r="P11" s="15">
        <f t="shared" si="10"/>
        <v>7.8155215764417356</v>
      </c>
      <c r="Q11" s="15">
        <f t="shared" si="11"/>
        <v>177.5627080670294</v>
      </c>
      <c r="R11" s="15">
        <f t="shared" si="12"/>
        <v>32.037089086124745</v>
      </c>
      <c r="S11" s="15">
        <f t="shared" si="13"/>
        <v>145.52561898090465</v>
      </c>
      <c r="T11" s="16">
        <f t="shared" si="14"/>
        <v>0.1804269006419458</v>
      </c>
      <c r="U11" s="17">
        <f t="shared" si="15"/>
        <v>4.6042127342564854E-2</v>
      </c>
      <c r="V11" s="15">
        <f t="shared" si="16"/>
        <v>25.425454030935327</v>
      </c>
      <c r="W11" s="18">
        <f>[1]Dataincome!DD88</f>
        <v>6.1262999999999996</v>
      </c>
      <c r="X11" s="18">
        <f>[1]Dataincome!DJ88+[1]Dataincome!DF88</f>
        <v>0.67907572131706662</v>
      </c>
      <c r="Y11" s="15">
        <f>[1]A8!O88+[1]A8!Q88+[1]A8!R88</f>
        <v>10.646446537790062</v>
      </c>
      <c r="Z11" s="15">
        <f>0.3*[1]Dataincome!EV88</f>
        <v>7.9736317718282006</v>
      </c>
      <c r="AA11" s="16">
        <f>[1]Dataincome!GO88*[1]Dataincome!GR88/V11</f>
        <v>0.13306522948680127</v>
      </c>
      <c r="AB11" s="15">
        <f>[1]Dataincome!EJ88</f>
        <v>3.7799670663843812</v>
      </c>
      <c r="AC11" s="15">
        <f>[1]A8!P88</f>
        <v>3.9728534622099407</v>
      </c>
      <c r="AD11" s="15">
        <f>[1]Dataincome!HI88-[1]Dataincome!HM88</f>
        <v>32.986354310344829</v>
      </c>
      <c r="AE11" s="15">
        <f>[1]Dataincome!HJ88+[1]Dataincome!HQ88</f>
        <v>31.189354310344832</v>
      </c>
      <c r="AF11" s="15">
        <f>[1]Dataincome!HN88</f>
        <v>1.7969999999999999</v>
      </c>
      <c r="AG11" s="15">
        <f>0.6*([1]Dataincome!HE88+[1]Dataincome!HN88+[1]Dataincome!HG88)</f>
        <v>1.3610700661781181</v>
      </c>
      <c r="AH11" s="15">
        <f>[1]Dataincome!I88</f>
        <v>0.65177408810938731</v>
      </c>
      <c r="AI11" s="15">
        <f>[1]Dataincome!GU88+[1]Dataincome!GV88+[1]Dataincome!GW88+[1]Dataincome!HA88+[1]Dataincome!HB88</f>
        <v>12.872986565735255</v>
      </c>
      <c r="AJ11" s="15">
        <f>[1]Dataincome!HG88+[1]Dataincome!HE88+[1]Dataincome!HN88</f>
        <v>2.2684501102968637</v>
      </c>
      <c r="AK11" s="15">
        <f>[1]Dataincome!HC88+[1]Dataincome!HF88+[1]Dataincome!HJ88+[1]Dataincome!HQ88</f>
        <v>32.927354310344832</v>
      </c>
      <c r="AL11" s="15">
        <f>[1]Dataincome!HU88-[1]Dataincome!JP88</f>
        <v>7.1114184707368153</v>
      </c>
      <c r="AM11" s="15">
        <f>[1]Dataincome!HT88+[1]Dataincome!JP88</f>
        <v>60.465203349291016</v>
      </c>
      <c r="AN11" s="16">
        <f t="shared" si="17"/>
        <v>0.265626386965854</v>
      </c>
      <c r="AO11" s="15">
        <f>[1]Rawdataincome2016!JX35</f>
        <v>145.67070000000001</v>
      </c>
      <c r="AP11" s="16"/>
      <c r="AQ11" s="16">
        <f>[1]Datainvestment!$B35/B11</f>
        <v>0.13468628841626704</v>
      </c>
      <c r="AR11" s="19">
        <f>[1]A20!B35</f>
        <v>723.99562776218568</v>
      </c>
      <c r="AS11" s="20">
        <f t="shared" si="18"/>
        <v>356.37356802400791</v>
      </c>
      <c r="AT11" s="21">
        <f>[1]A20!C35</f>
        <v>258.07331883035016</v>
      </c>
      <c r="AU11" s="21">
        <f>[1]A20!Q35</f>
        <v>109.54874090782764</v>
      </c>
      <c r="AV11" s="16">
        <f t="shared" si="19"/>
        <v>0.35645701290770881</v>
      </c>
      <c r="AW11" s="16">
        <f t="shared" si="20"/>
        <v>0.15131132938804381</v>
      </c>
      <c r="AX11" s="16">
        <f t="shared" si="21"/>
        <v>0.49223165770424743</v>
      </c>
      <c r="AY11" s="16">
        <f t="shared" si="22"/>
        <v>3.0604719920940311</v>
      </c>
      <c r="AZ11" s="16"/>
      <c r="BA11" s="17">
        <f>[1]A25d!I34</f>
        <v>-6.1157406303326001E-3</v>
      </c>
      <c r="BB11" s="17">
        <f>[1]A25d!F34</f>
        <v>-2.6991218259804772E-2</v>
      </c>
      <c r="BC11" s="17">
        <f>[1]A0!R131</f>
        <v>0.10776418447494507</v>
      </c>
      <c r="BD11" s="16"/>
      <c r="BE11" s="15">
        <f>[1]Rawdataincome2016!$JX35</f>
        <v>145.67070000000001</v>
      </c>
      <c r="BF11" s="22">
        <f>[1]A0!$P131</f>
        <v>37447.63399519254</v>
      </c>
      <c r="BJ11" s="4">
        <f t="shared" si="4"/>
        <v>-2.0000000000253149E-4</v>
      </c>
    </row>
    <row r="12" spans="1:62" hidden="1" x14ac:dyDescent="0.25">
      <c r="A12" s="33">
        <f t="shared" si="23"/>
        <v>1977</v>
      </c>
      <c r="B12" s="15">
        <f>[1]A1!B89</f>
        <v>265.31321318571622</v>
      </c>
      <c r="C12" s="15">
        <f t="shared" si="5"/>
        <v>259.02576886539794</v>
      </c>
      <c r="D12" s="15">
        <f>[1]A1!J89</f>
        <v>43.220086814283796</v>
      </c>
      <c r="E12" s="15">
        <f>[1]Dataincome!EE89</f>
        <v>6.1784477779362881</v>
      </c>
      <c r="F12" s="15">
        <f t="shared" si="6"/>
        <v>37.041639036347505</v>
      </c>
      <c r="G12" s="15">
        <f t="shared" si="7"/>
        <v>192.40996819318767</v>
      </c>
      <c r="H12" s="16">
        <f t="shared" si="8"/>
        <v>0.76200024534436595</v>
      </c>
      <c r="I12" s="15">
        <f>[1]Dataincome!HM89</f>
        <v>2.5066629310344828</v>
      </c>
      <c r="J12" s="15">
        <f>[1]Dataincome!FA89</f>
        <v>169.58709999999999</v>
      </c>
      <c r="K12" s="15">
        <f>0.7*[1]Dataincome!EV89</f>
        <v>20.316205262153204</v>
      </c>
      <c r="L12" s="15">
        <f>[1]Dataincome!GC89</f>
        <v>59.042400000000001</v>
      </c>
      <c r="M12" s="15">
        <f>[1]A12!C89*[1]Dataincome!F89</f>
        <v>23.316467764801267</v>
      </c>
      <c r="N12" s="15">
        <f t="shared" si="9"/>
        <v>35.725932235198734</v>
      </c>
      <c r="O12" s="15">
        <f>[1]Dataincome!GD89</f>
        <v>33.075233112231437</v>
      </c>
      <c r="P12" s="15">
        <f t="shared" si="10"/>
        <v>9.7587653474301703</v>
      </c>
      <c r="Q12" s="15">
        <f t="shared" si="11"/>
        <v>202.16873354061784</v>
      </c>
      <c r="R12" s="15">
        <f t="shared" si="12"/>
        <v>38.232595166233217</v>
      </c>
      <c r="S12" s="15">
        <f t="shared" si="13"/>
        <v>163.93613837438463</v>
      </c>
      <c r="T12" s="16">
        <f t="shared" si="14"/>
        <v>0.18911230483892746</v>
      </c>
      <c r="U12" s="17">
        <f t="shared" si="15"/>
        <v>5.0718605896925117E-2</v>
      </c>
      <c r="V12" s="15">
        <f t="shared" si="16"/>
        <v>29.574161635862747</v>
      </c>
      <c r="W12" s="18">
        <f>[1]Dataincome!DD89</f>
        <v>6.5702999999999996</v>
      </c>
      <c r="X12" s="18">
        <f>[1]Dataincome!DJ89+[1]Dataincome!DF89</f>
        <v>2.2830521946287821</v>
      </c>
      <c r="Y12" s="15">
        <f>[1]A8!O89+[1]A8!Q89+[1]A8!R89</f>
        <v>12.013864328882592</v>
      </c>
      <c r="Z12" s="15">
        <f>0.3*[1]Dataincome!EV89</f>
        <v>8.7069451123513737</v>
      </c>
      <c r="AA12" s="16">
        <f>[1]Dataincome!GO89*[1]Dataincome!GR89/V12</f>
        <v>0.11722024676081202</v>
      </c>
      <c r="AB12" s="15">
        <f>[1]Dataincome!EJ89</f>
        <v>3.7967522220637129</v>
      </c>
      <c r="AC12" s="15">
        <f>[1]A8!P89</f>
        <v>4.6814356711174074</v>
      </c>
      <c r="AD12" s="15">
        <f>[1]Dataincome!HI89-[1]Dataincome!HM89</f>
        <v>34.326137068965508</v>
      </c>
      <c r="AE12" s="15">
        <f>[1]Dataincome!HJ89+[1]Dataincome!HQ89</f>
        <v>32.467937068965512</v>
      </c>
      <c r="AF12" s="15">
        <f>[1]Dataincome!HN89</f>
        <v>1.8582000000000001</v>
      </c>
      <c r="AG12" s="15">
        <f>0.6*([1]Dataincome!HE89+[1]Dataincome!HN89+[1]Dataincome!HG89)</f>
        <v>1.4594614867133058</v>
      </c>
      <c r="AH12" s="15">
        <f>[1]Dataincome!I89</f>
        <v>0.52465839451912333</v>
      </c>
      <c r="AI12" s="15">
        <f>[1]Dataincome!GU89+[1]Dataincome!GV89+[1]Dataincome!GW89+[1]Dataincome!HA89+[1]Dataincome!HB89</f>
        <v>14.047677664542034</v>
      </c>
      <c r="AJ12" s="15">
        <f>[1]Dataincome!HG89+[1]Dataincome!HE89+[1]Dataincome!HN89</f>
        <v>2.4324358111888431</v>
      </c>
      <c r="AK12" s="15">
        <f>[1]Dataincome!HC89+[1]Dataincome!HF89+[1]Dataincome!HJ89+[1]Dataincome!HQ89</f>
        <v>34.280537068965508</v>
      </c>
      <c r="AL12" s="15">
        <f>[1]Dataincome!HU89-[1]Dataincome!JP89</f>
        <v>8.2783049339644919</v>
      </c>
      <c r="AM12" s="15">
        <f>[1]Dataincome!HT89+[1]Dataincome!JP89</f>
        <v>68.655461953804078</v>
      </c>
      <c r="AN12" s="16">
        <f t="shared" si="17"/>
        <v>0.26505263261849715</v>
      </c>
      <c r="AO12" s="15">
        <f>[1]Rawdataincome2016!JX36</f>
        <v>163.387</v>
      </c>
      <c r="AP12" s="16"/>
      <c r="AQ12" s="16">
        <f>[1]Datainvestment!$B36/B12</f>
        <v>0.12928506721596889</v>
      </c>
      <c r="AR12" s="19">
        <f>[1]A20!B36</f>
        <v>817.53072228819872</v>
      </c>
      <c r="AS12" s="20">
        <f t="shared" si="18"/>
        <v>391.49040238858686</v>
      </c>
      <c r="AT12" s="21">
        <f>[1]A20!C36</f>
        <v>299.59280867495892</v>
      </c>
      <c r="AU12" s="21">
        <f>[1]A20!Q36</f>
        <v>126.44751122465286</v>
      </c>
      <c r="AV12" s="16">
        <f t="shared" si="19"/>
        <v>0.36646061182437795</v>
      </c>
      <c r="AW12" s="16">
        <f t="shared" si="20"/>
        <v>0.15467004208812737</v>
      </c>
      <c r="AX12" s="16">
        <f t="shared" si="21"/>
        <v>0.4788693460874946</v>
      </c>
      <c r="AY12" s="16">
        <f t="shared" si="22"/>
        <v>3.0813795983690286</v>
      </c>
      <c r="AZ12" s="16"/>
      <c r="BA12" s="17">
        <f>[1]A25d!I35</f>
        <v>4.6222328026179094E-2</v>
      </c>
      <c r="BB12" s="17">
        <f>[1]A25d!F35</f>
        <v>-0.10805800295185886</v>
      </c>
      <c r="BC12" s="17">
        <f>[1]A0!R132</f>
        <v>8.7419211864471436E-2</v>
      </c>
      <c r="BD12" s="16"/>
      <c r="BE12" s="15">
        <f>[1]Rawdataincome2016!$JX36</f>
        <v>163.387</v>
      </c>
      <c r="BF12" s="22">
        <f>[1]A0!$P132</f>
        <v>37720.604858495186</v>
      </c>
      <c r="BJ12" s="4">
        <f t="shared" si="4"/>
        <v>1.0000000003029808E-4</v>
      </c>
    </row>
    <row r="13" spans="1:62" hidden="1" x14ac:dyDescent="0.25">
      <c r="A13" s="33">
        <f t="shared" si="23"/>
        <v>1978</v>
      </c>
      <c r="B13" s="15">
        <f>[1]A1!B90</f>
        <v>301.60334</v>
      </c>
      <c r="C13" s="15">
        <f t="shared" si="5"/>
        <v>292.36489664856498</v>
      </c>
      <c r="D13" s="15">
        <f>[1]A1!J90</f>
        <v>49.123059999999995</v>
      </c>
      <c r="E13" s="15">
        <f>[1]Dataincome!EE90</f>
        <v>7.2303870000000003</v>
      </c>
      <c r="F13" s="15">
        <f t="shared" si="6"/>
        <v>41.892672999999995</v>
      </c>
      <c r="G13" s="15">
        <f t="shared" si="7"/>
        <v>218.46060569999997</v>
      </c>
      <c r="H13" s="16">
        <f t="shared" si="8"/>
        <v>0.76432776799251567</v>
      </c>
      <c r="I13" s="15">
        <f>[1]Dataincome!HM90</f>
        <v>2.9371</v>
      </c>
      <c r="J13" s="15">
        <f>[1]Dataincome!FA90</f>
        <v>192.02929999999998</v>
      </c>
      <c r="K13" s="15">
        <f>0.7*[1]Dataincome!EV90</f>
        <v>23.494205700000002</v>
      </c>
      <c r="L13" s="15">
        <f>[1]Dataincome!GC90</f>
        <v>67.197500000000005</v>
      </c>
      <c r="M13" s="15">
        <f>[1]A12!C90*[1]Dataincome!F90</f>
        <v>26.66444758766254</v>
      </c>
      <c r="N13" s="15">
        <f t="shared" si="9"/>
        <v>40.533052412337469</v>
      </c>
      <c r="O13" s="15">
        <f>[1]Dataincome!GD90</f>
        <v>38.727649568950405</v>
      </c>
      <c r="P13" s="15">
        <f t="shared" si="10"/>
        <v>12.063201981287865</v>
      </c>
      <c r="Q13" s="15">
        <f t="shared" si="11"/>
        <v>230.52380768128782</v>
      </c>
      <c r="R13" s="15">
        <f t="shared" si="12"/>
        <v>43.47015241233747</v>
      </c>
      <c r="S13" s="15">
        <f t="shared" si="13"/>
        <v>187.05365526895037</v>
      </c>
      <c r="T13" s="16">
        <f t="shared" si="14"/>
        <v>0.18857120593998433</v>
      </c>
      <c r="U13" s="17">
        <f t="shared" si="15"/>
        <v>5.5219118076847096E-2</v>
      </c>
      <c r="V13" s="15">
        <f t="shared" si="16"/>
        <v>32.011617948565004</v>
      </c>
      <c r="W13" s="18">
        <f>[1]Dataincome!DD90</f>
        <v>6.3235999999999999</v>
      </c>
      <c r="X13" s="18">
        <f>[1]Dataincome!DJ90+[1]Dataincome!DF90</f>
        <v>1.7458040000000032</v>
      </c>
      <c r="Y13" s="15">
        <f>[1]A8!O90+[1]A8!Q90+[1]A8!R90</f>
        <v>13.873268648565002</v>
      </c>
      <c r="Z13" s="15">
        <f>0.3*[1]Dataincome!EV90</f>
        <v>10.068945300000001</v>
      </c>
      <c r="AA13" s="16">
        <f>[1]Dataincome!GO90*[1]Dataincome!GR90/V13</f>
        <v>9.4374814891987929E-2</v>
      </c>
      <c r="AB13" s="15">
        <f>[1]Dataincome!EJ90</f>
        <v>4.5645129999999989</v>
      </c>
      <c r="AC13" s="15">
        <f>[1]A8!P90</f>
        <v>5.2446313514349976</v>
      </c>
      <c r="AD13" s="15">
        <f>[1]Dataincome!HI90-[1]Dataincome!HM90</f>
        <v>41.032400000000003</v>
      </c>
      <c r="AE13" s="15">
        <f>[1]Dataincome!HJ90+[1]Dataincome!HQ90</f>
        <v>39.137300000000003</v>
      </c>
      <c r="AF13" s="15">
        <f>[1]Dataincome!HN90</f>
        <v>1.8951</v>
      </c>
      <c r="AG13" s="15">
        <f>0.6*([1]Dataincome!HE90+[1]Dataincome!HN90+[1]Dataincome!HG90)</f>
        <v>1.5513000000000001</v>
      </c>
      <c r="AH13" s="15">
        <f>[1]Dataincome!I90</f>
        <v>0.28987300000000116</v>
      </c>
      <c r="AI13" s="15">
        <f>[1]Dataincome!GU90+[1]Dataincome!GV90+[1]Dataincome!GW90+[1]Dataincome!HA90+[1]Dataincome!HB90</f>
        <v>16.564072352608481</v>
      </c>
      <c r="AJ13" s="15">
        <f>[1]Dataincome!HG90+[1]Dataincome!HE90+[1]Dataincome!HN90</f>
        <v>2.5855000000000001</v>
      </c>
      <c r="AK13" s="15">
        <f>[1]Dataincome!HC90+[1]Dataincome!HF90+[1]Dataincome!HJ90+[1]Dataincome!HQ90</f>
        <v>41.177300000000002</v>
      </c>
      <c r="AL13" s="15">
        <f>[1]Dataincome!HU90-[1]Dataincome!JP90</f>
        <v>9.9072945376586148</v>
      </c>
      <c r="AM13" s="15">
        <f>[1]Dataincome!HT90+[1]Dataincome!JP90</f>
        <v>79.503655893390984</v>
      </c>
      <c r="AN13" s="16">
        <f t="shared" si="17"/>
        <v>0.27193297418656165</v>
      </c>
      <c r="AO13" s="15">
        <f>[1]Rawdataincome2016!JX37</f>
        <v>184.59</v>
      </c>
      <c r="AP13" s="16"/>
      <c r="AQ13" s="16">
        <f>[1]Datainvestment!$B37/B13</f>
        <v>0.26455411169233889</v>
      </c>
      <c r="AR13" s="19">
        <f>[1]A20!B37</f>
        <v>959.32467542838936</v>
      </c>
      <c r="AS13" s="20">
        <f t="shared" si="18"/>
        <v>444.43209589416267</v>
      </c>
      <c r="AT13" s="21">
        <f>[1]A20!C37</f>
        <v>371.53066488499525</v>
      </c>
      <c r="AU13" s="21">
        <f>[1]A20!Q37</f>
        <v>143.36191464923141</v>
      </c>
      <c r="AV13" s="16">
        <f t="shared" si="19"/>
        <v>0.38728354893934852</v>
      </c>
      <c r="AW13" s="16">
        <f t="shared" si="20"/>
        <v>0.14944045360369024</v>
      </c>
      <c r="AX13" s="16">
        <f t="shared" si="21"/>
        <v>0.46327599745696124</v>
      </c>
      <c r="AY13" s="16">
        <f t="shared" si="22"/>
        <v>3.18074950837212</v>
      </c>
      <c r="AZ13" s="16"/>
      <c r="BA13" s="17">
        <f>[1]A25d!I36</f>
        <v>8.1314733688433449E-3</v>
      </c>
      <c r="BB13" s="17">
        <f>[1]A25d!F36</f>
        <v>-6.8775475551259513E-2</v>
      </c>
      <c r="BC13" s="17">
        <f>[1]A0!R133</f>
        <v>9.2658825218677521E-2</v>
      </c>
      <c r="BD13" s="16"/>
      <c r="BE13" s="15">
        <f>[1]Rawdataincome2016!$JX37</f>
        <v>184.59</v>
      </c>
      <c r="BF13" s="22">
        <f>[1]A0!$P133</f>
        <v>38017.370819576863</v>
      </c>
      <c r="BJ13" s="4">
        <f t="shared" si="4"/>
        <v>-3.009999999232793E-4</v>
      </c>
    </row>
    <row r="14" spans="1:62" hidden="1" x14ac:dyDescent="0.25">
      <c r="A14" s="33">
        <f t="shared" si="23"/>
        <v>1979</v>
      </c>
      <c r="B14" s="15">
        <f>[1]A1!B91</f>
        <v>344.72661499999992</v>
      </c>
      <c r="C14" s="15">
        <f t="shared" si="5"/>
        <v>332.80958611748417</v>
      </c>
      <c r="D14" s="15">
        <f>[1]A1!J91</f>
        <v>56.413285000000002</v>
      </c>
      <c r="E14" s="15">
        <f>[1]Dataincome!EE91</f>
        <v>8.6181380000000001</v>
      </c>
      <c r="F14" s="15">
        <f t="shared" si="6"/>
        <v>47.795147</v>
      </c>
      <c r="G14" s="15">
        <f t="shared" si="7"/>
        <v>247.32921730000001</v>
      </c>
      <c r="H14" s="16">
        <f t="shared" si="8"/>
        <v>0.75052629449776465</v>
      </c>
      <c r="I14" s="15">
        <f>[1]Dataincome!HM91</f>
        <v>3.2006000000000001</v>
      </c>
      <c r="J14" s="15">
        <f>[1]Dataincome!FA91</f>
        <v>218.19800000000001</v>
      </c>
      <c r="K14" s="15">
        <f>0.7*[1]Dataincome!EV91</f>
        <v>25.930617299999994</v>
      </c>
      <c r="L14" s="15">
        <f>[1]Dataincome!GC91</f>
        <v>80.457999999999998</v>
      </c>
      <c r="M14" s="15">
        <f>[1]A12!C91*[1]Dataincome!F91</f>
        <v>33.913275101413255</v>
      </c>
      <c r="N14" s="15">
        <f t="shared" si="9"/>
        <v>46.544724898586743</v>
      </c>
      <c r="O14" s="15">
        <f>[1]Dataincome!GD91</f>
        <v>45.310446772120734</v>
      </c>
      <c r="P14" s="15">
        <f t="shared" si="10"/>
        <v>11.397171670707479</v>
      </c>
      <c r="Q14" s="15">
        <f t="shared" si="11"/>
        <v>258.72638897070749</v>
      </c>
      <c r="R14" s="15">
        <f t="shared" si="12"/>
        <v>49.745324898586745</v>
      </c>
      <c r="S14" s="15">
        <f t="shared" si="13"/>
        <v>208.98106407212074</v>
      </c>
      <c r="T14" s="16">
        <f t="shared" si="14"/>
        <v>0.19227000808262668</v>
      </c>
      <c r="U14" s="17">
        <f t="shared" si="15"/>
        <v>4.6080975774419608E-2</v>
      </c>
      <c r="V14" s="15">
        <f t="shared" si="16"/>
        <v>37.685221817484141</v>
      </c>
      <c r="W14" s="18">
        <f>[1]Dataincome!DD91</f>
        <v>7.5621000000000009</v>
      </c>
      <c r="X14" s="18">
        <f>[1]Dataincome!DJ91+[1]Dataincome!DF91</f>
        <v>1.7263449999999949</v>
      </c>
      <c r="Y14" s="15">
        <f>[1]A8!O91+[1]A8!Q91+[1]A8!R91</f>
        <v>17.283655117484148</v>
      </c>
      <c r="Z14" s="15">
        <f>0.3*[1]Dataincome!EV91</f>
        <v>11.113121699999999</v>
      </c>
      <c r="AA14" s="16">
        <f>[1]Dataincome!GO91*[1]Dataincome!GR91/V14</f>
        <v>8.2769360498739009E-2</v>
      </c>
      <c r="AB14" s="15">
        <f>[1]Dataincome!EJ91</f>
        <v>4.6335620000000004</v>
      </c>
      <c r="AC14" s="15">
        <f>[1]A8!P91</f>
        <v>6.1550448825158517</v>
      </c>
      <c r="AD14" s="15">
        <f>[1]Dataincome!HI91-[1]Dataincome!HM91</f>
        <v>49.482199999999999</v>
      </c>
      <c r="AE14" s="15">
        <f>[1]Dataincome!HJ91+[1]Dataincome!HQ91</f>
        <v>47.306700000000006</v>
      </c>
      <c r="AF14" s="15">
        <f>[1]Dataincome!HN91</f>
        <v>2.1755</v>
      </c>
      <c r="AG14" s="15">
        <f>0.6*([1]Dataincome!HE91+[1]Dataincome!HN91+[1]Dataincome!HG91)</f>
        <v>1.8295199999999998</v>
      </c>
      <c r="AH14" s="15">
        <f>[1]Dataincome!I91</f>
        <v>-0.55863099999999921</v>
      </c>
      <c r="AI14" s="15">
        <f>[1]Dataincome!GU91+[1]Dataincome!GV91+[1]Dataincome!GW91+[1]Dataincome!HA91+[1]Dataincome!HB91</f>
        <v>19.465917332386113</v>
      </c>
      <c r="AJ14" s="15">
        <f>[1]Dataincome!HG91+[1]Dataincome!HE91+[1]Dataincome!HN91</f>
        <v>3.0491999999999999</v>
      </c>
      <c r="AK14" s="15">
        <f>[1]Dataincome!HC91+[1]Dataincome!HF91+[1]Dataincome!HJ91+[1]Dataincome!HQ91</f>
        <v>49.625700000000009</v>
      </c>
      <c r="AL14" s="15">
        <f>[1]Dataincome!HU91-[1]Dataincome!JP91</f>
        <v>11.123991634263867</v>
      </c>
      <c r="AM14" s="15">
        <f>[1]Dataincome!HT91+[1]Dataincome!JP91</f>
        <v>89.664161593615404</v>
      </c>
      <c r="AN14" s="16">
        <f t="shared" si="17"/>
        <v>0.26941580210962829</v>
      </c>
      <c r="AO14" s="15">
        <f>[1]Rawdataincome2016!JX38</f>
        <v>211.77600000000001</v>
      </c>
      <c r="AP14" s="16"/>
      <c r="AQ14" s="16">
        <f>[1]Datainvestment!$B38/B14</f>
        <v>0.10301989592535525</v>
      </c>
      <c r="AR14" s="19">
        <f>[1]A20!B38</f>
        <v>1130.8120405</v>
      </c>
      <c r="AS14" s="20">
        <f t="shared" si="18"/>
        <v>509.08407895680625</v>
      </c>
      <c r="AT14" s="21">
        <f>[1]A20!C38</f>
        <v>459.01496154319369</v>
      </c>
      <c r="AU14" s="21">
        <f>[1]A20!Q38</f>
        <v>162.71299999999999</v>
      </c>
      <c r="AV14" s="16">
        <f t="shared" si="19"/>
        <v>0.40591623108313879</v>
      </c>
      <c r="AW14" s="16">
        <f t="shared" si="20"/>
        <v>0.14389040280120718</v>
      </c>
      <c r="AX14" s="16">
        <f t="shared" si="21"/>
        <v>0.45019336611565403</v>
      </c>
      <c r="AY14" s="16">
        <f t="shared" si="22"/>
        <v>3.2803154479383618</v>
      </c>
      <c r="AZ14" s="16"/>
      <c r="BA14" s="17">
        <f>[1]A25d!I37</f>
        <v>0.1028918319780121</v>
      </c>
      <c r="BB14" s="17">
        <f>[1]A25d!F37</f>
        <v>-2.8292459195584208E-2</v>
      </c>
      <c r="BC14" s="17">
        <f>[1]A0!R134</f>
        <v>0.10356291383504868</v>
      </c>
      <c r="BD14" s="16"/>
      <c r="BE14" s="15">
        <f>[1]Rawdataincome2016!$JX38</f>
        <v>211.77600000000001</v>
      </c>
      <c r="BF14" s="22">
        <f>[1]A0!$P134</f>
        <v>38284.487836449887</v>
      </c>
      <c r="BJ14" s="4">
        <f t="shared" si="4"/>
        <v>-4.8849813083506888E-14</v>
      </c>
    </row>
    <row r="15" spans="1:62" hidden="1" x14ac:dyDescent="0.25">
      <c r="A15" s="33">
        <f t="shared" si="23"/>
        <v>1980</v>
      </c>
      <c r="B15" s="15">
        <f>[1]A1!B92</f>
        <v>389.42311500000005</v>
      </c>
      <c r="C15" s="15">
        <f t="shared" si="5"/>
        <v>382.04057353427038</v>
      </c>
      <c r="D15" s="15">
        <f>[1]A1!J92</f>
        <v>67.07988499999999</v>
      </c>
      <c r="E15" s="15">
        <f>[1]Dataincome!EE92</f>
        <v>10.555627999999999</v>
      </c>
      <c r="F15" s="15">
        <f t="shared" si="6"/>
        <v>56.524256999999992</v>
      </c>
      <c r="G15" s="15">
        <f t="shared" si="7"/>
        <v>283.11866839999999</v>
      </c>
      <c r="H15" s="16">
        <f t="shared" si="8"/>
        <v>0.76163195859825406</v>
      </c>
      <c r="I15" s="15">
        <f>[1]Dataincome!HM92</f>
        <v>3.8183000000000002</v>
      </c>
      <c r="J15" s="15">
        <f>[1]Dataincome!FA92</f>
        <v>250.65299999999999</v>
      </c>
      <c r="K15" s="15">
        <f>0.7*[1]Dataincome!EV92</f>
        <v>28.647368400000001</v>
      </c>
      <c r="L15" s="15">
        <f>[1]Dataincome!GC92</f>
        <v>93.141999999999996</v>
      </c>
      <c r="M15" s="15">
        <f>[1]A12!C92*[1]Dataincome!F92</f>
        <v>40.063223665180587</v>
      </c>
      <c r="N15" s="15">
        <f t="shared" si="9"/>
        <v>53.078776334819409</v>
      </c>
      <c r="O15" s="15">
        <f>[1]Dataincome!GD92</f>
        <v>53.541645066063779</v>
      </c>
      <c r="P15" s="15">
        <f t="shared" si="10"/>
        <v>13.478421400883192</v>
      </c>
      <c r="Q15" s="15">
        <f t="shared" si="11"/>
        <v>296.59708980088317</v>
      </c>
      <c r="R15" s="15">
        <f t="shared" si="12"/>
        <v>56.89707633481941</v>
      </c>
      <c r="S15" s="15">
        <f t="shared" si="13"/>
        <v>239.70001346606375</v>
      </c>
      <c r="T15" s="16">
        <f t="shared" si="14"/>
        <v>0.19183288808739346</v>
      </c>
      <c r="U15" s="17">
        <f t="shared" si="15"/>
        <v>4.7606968050020626E-2</v>
      </c>
      <c r="V15" s="15">
        <f t="shared" si="16"/>
        <v>42.397648134270398</v>
      </c>
      <c r="W15" s="18">
        <f>[1]Dataincome!DD92</f>
        <v>9.3140000000000001</v>
      </c>
      <c r="X15" s="18">
        <f>[1]Dataincome!DJ92+[1]Dataincome!DF92</f>
        <v>-0.45869699999999902</v>
      </c>
      <c r="Y15" s="15">
        <f>[1]A8!O92+[1]A8!Q92+[1]A8!R92</f>
        <v>21.264901534270397</v>
      </c>
      <c r="Z15" s="15">
        <f>0.3*[1]Dataincome!EV92</f>
        <v>12.2774436</v>
      </c>
      <c r="AA15" s="16">
        <f>[1]Dataincome!GO92*[1]Dataincome!GR92/V15</f>
        <v>7.7490168729200365E-2</v>
      </c>
      <c r="AB15" s="15">
        <f>[1]Dataincome!EJ92</f>
        <v>2.452971999999999</v>
      </c>
      <c r="AC15" s="15">
        <f>[1]A8!P92</f>
        <v>7.2452984657296042</v>
      </c>
      <c r="AD15" s="15">
        <f>[1]Dataincome!HI92-[1]Dataincome!HM92</f>
        <v>54.914099999999998</v>
      </c>
      <c r="AE15" s="15">
        <f>[1]Dataincome!HJ92+[1]Dataincome!HQ92</f>
        <v>52.197499999999998</v>
      </c>
      <c r="AF15" s="15">
        <f>[1]Dataincome!HN92</f>
        <v>2.7166000000000001</v>
      </c>
      <c r="AG15" s="15">
        <f>0.6*([1]Dataincome!HE92+[1]Dataincome!HN92+[1]Dataincome!HG92)</f>
        <v>2.2052399999999999</v>
      </c>
      <c r="AH15" s="15">
        <f>[1]Dataincome!I92</f>
        <v>-0.70567100000000016</v>
      </c>
      <c r="AI15" s="15">
        <f>[1]Dataincome!GU92+[1]Dataincome!GV92+[1]Dataincome!GW92+[1]Dataincome!HA92+[1]Dataincome!HB92</f>
        <v>23.365719065274092</v>
      </c>
      <c r="AJ15" s="15">
        <f>[1]Dataincome!HG92+[1]Dataincome!HE92+[1]Dataincome!HN92</f>
        <v>3.6754000000000002</v>
      </c>
      <c r="AK15" s="15">
        <f>[1]Dataincome!HC92+[1]Dataincome!HF92+[1]Dataincome!HJ92+[1]Dataincome!HQ92</f>
        <v>54.970500000000001</v>
      </c>
      <c r="AL15" s="15">
        <f>[1]Dataincome!HU92-[1]Dataincome!JP92</f>
        <v>13.04442798651155</v>
      </c>
      <c r="AM15" s="15">
        <f>[1]Dataincome!HT92+[1]Dataincome!JP92</f>
        <v>103.33202694742467</v>
      </c>
      <c r="AN15" s="16">
        <f t="shared" si="17"/>
        <v>0.27047396037414706</v>
      </c>
      <c r="AO15" s="15">
        <f>[1]Rawdataincome2016!JX39</f>
        <v>242.303</v>
      </c>
      <c r="AP15" s="16"/>
      <c r="AQ15" s="16">
        <f>[1]Datainvestment!$B39/B15</f>
        <v>9.7788750932260401E-2</v>
      </c>
      <c r="AR15" s="19">
        <f>[1]A20!B39</f>
        <v>1290.2272189999999</v>
      </c>
      <c r="AS15" s="20">
        <f t="shared" si="18"/>
        <v>572.62380521926048</v>
      </c>
      <c r="AT15" s="21">
        <f>[1]A20!C39</f>
        <v>535.87491378073946</v>
      </c>
      <c r="AU15" s="21">
        <f>[1]A20!Q39</f>
        <v>181.7285</v>
      </c>
      <c r="AV15" s="16">
        <f t="shared" si="19"/>
        <v>0.41533375353534491</v>
      </c>
      <c r="AW15" s="16">
        <f t="shared" si="20"/>
        <v>0.14084999705776632</v>
      </c>
      <c r="AX15" s="16">
        <f t="shared" si="21"/>
        <v>0.4438162494068888</v>
      </c>
      <c r="AY15" s="16">
        <f t="shared" si="22"/>
        <v>3.3131757445882473</v>
      </c>
      <c r="AZ15" s="16"/>
      <c r="BA15" s="17">
        <f>[1]A25d!I38</f>
        <v>1.4406747714385881E-2</v>
      </c>
      <c r="BB15" s="17">
        <f>[1]A25d!F38</f>
        <v>-4.0424839261221868E-2</v>
      </c>
      <c r="BC15" s="17">
        <f>[1]A0!R135</f>
        <v>0.11688315868377686</v>
      </c>
      <c r="BD15" s="16"/>
      <c r="BE15" s="15">
        <f>[1]Rawdataincome2016!$JX39</f>
        <v>242.303</v>
      </c>
      <c r="BF15" s="22">
        <f>[1]A0!$P135</f>
        <v>38581.887985333582</v>
      </c>
      <c r="BJ15" s="4">
        <f t="shared" si="4"/>
        <v>9.9000000039151104E-5</v>
      </c>
    </row>
    <row r="16" spans="1:62" hidden="1" x14ac:dyDescent="0.25">
      <c r="A16" s="33">
        <f t="shared" si="23"/>
        <v>1981</v>
      </c>
      <c r="B16" s="15">
        <f>[1]A1!B93</f>
        <v>437.56045900000004</v>
      </c>
      <c r="C16" s="15">
        <f t="shared" si="5"/>
        <v>430.31853929181671</v>
      </c>
      <c r="D16" s="15">
        <f>[1]A1!J93</f>
        <v>77.656340999999998</v>
      </c>
      <c r="E16" s="15">
        <f>[1]Dataincome!EE93</f>
        <v>12.238568000000001</v>
      </c>
      <c r="F16" s="15">
        <f t="shared" si="6"/>
        <v>65.417772999999997</v>
      </c>
      <c r="G16" s="15">
        <f t="shared" si="7"/>
        <v>319.10388499999993</v>
      </c>
      <c r="H16" s="16">
        <f t="shared" si="8"/>
        <v>0.77400710918762983</v>
      </c>
      <c r="I16" s="15">
        <f>[1]Dataincome!HM93</f>
        <v>4.3613</v>
      </c>
      <c r="J16" s="15">
        <f>[1]Dataincome!FA93</f>
        <v>284.89209999999997</v>
      </c>
      <c r="K16" s="15">
        <f>0.7*[1]Dataincome!EV93</f>
        <v>29.850484999999995</v>
      </c>
      <c r="L16" s="15">
        <f>[1]Dataincome!GC93</f>
        <v>104.9606</v>
      </c>
      <c r="M16" s="15">
        <f>[1]A12!C93*[1]Dataincome!F93</f>
        <v>44.475164135907498</v>
      </c>
      <c r="N16" s="15">
        <f t="shared" si="9"/>
        <v>60.485435864092501</v>
      </c>
      <c r="O16" s="15">
        <f>[1]Dataincome!GD93</f>
        <v>64.046185101310002</v>
      </c>
      <c r="P16" s="15">
        <f t="shared" si="10"/>
        <v>19.571020965402504</v>
      </c>
      <c r="Q16" s="15">
        <f t="shared" si="11"/>
        <v>338.67490596540244</v>
      </c>
      <c r="R16" s="15">
        <f t="shared" si="12"/>
        <v>64.846735864092494</v>
      </c>
      <c r="S16" s="15">
        <f t="shared" si="13"/>
        <v>273.82817010130998</v>
      </c>
      <c r="T16" s="16">
        <f t="shared" si="14"/>
        <v>0.19147192402473703</v>
      </c>
      <c r="U16" s="17">
        <f t="shared" si="15"/>
        <v>6.1331189889469728E-2</v>
      </c>
      <c r="V16" s="15">
        <f t="shared" si="16"/>
        <v>45.796881291816739</v>
      </c>
      <c r="W16" s="18">
        <f>[1]Dataincome!DD93</f>
        <v>10.7135</v>
      </c>
      <c r="X16" s="18">
        <f>[1]Dataincome!DJ93+[1]Dataincome!DF93</f>
        <v>-5.4729050000000079</v>
      </c>
      <c r="Y16" s="15">
        <f>[1]A8!O93+[1]A8!Q93+[1]A8!R93</f>
        <v>27.763221291816748</v>
      </c>
      <c r="Z16" s="15">
        <f>0.3*[1]Dataincome!EV93</f>
        <v>12.793064999999999</v>
      </c>
      <c r="AA16" s="16">
        <f>[1]Dataincome!GO93*[1]Dataincome!GR93/V16</f>
        <v>7.7622392711445484E-2</v>
      </c>
      <c r="AB16" s="15">
        <f>[1]Dataincome!EJ93</f>
        <v>2.6198320000000006</v>
      </c>
      <c r="AC16" s="15">
        <f>[1]A8!P93</f>
        <v>10.029678708183248</v>
      </c>
      <c r="AD16" s="15">
        <f>[1]Dataincome!HI93-[1]Dataincome!HM93</f>
        <v>61.674499999999995</v>
      </c>
      <c r="AE16" s="15">
        <f>[1]Dataincome!HJ93+[1]Dataincome!HQ93</f>
        <v>58.550600000000003</v>
      </c>
      <c r="AF16" s="15">
        <f>[1]Dataincome!HN93</f>
        <v>3.1238999999999999</v>
      </c>
      <c r="AG16" s="15">
        <f>0.6*([1]Dataincome!HE93+[1]Dataincome!HN93+[1]Dataincome!HG93)</f>
        <v>2.7605999999999997</v>
      </c>
      <c r="AH16" s="15">
        <f>[1]Dataincome!I93</f>
        <v>-1.6643180000000011</v>
      </c>
      <c r="AI16" s="15">
        <f>[1]Dataincome!GU93+[1]Dataincome!GV93+[1]Dataincome!GW93+[1]Dataincome!HA93+[1]Dataincome!HB93</f>
        <v>27.236773895087637</v>
      </c>
      <c r="AJ16" s="15">
        <f>[1]Dataincome!HG93+[1]Dataincome!HE93+[1]Dataincome!HN93</f>
        <v>4.601</v>
      </c>
      <c r="AK16" s="15">
        <f>[1]Dataincome!HC93+[1]Dataincome!HF93+[1]Dataincome!HJ93+[1]Dataincome!HQ93</f>
        <v>61.634400000000007</v>
      </c>
      <c r="AL16" s="15">
        <f>[1]Dataincome!HU93-[1]Dataincome!JP93</f>
        <v>15.727283313911045</v>
      </c>
      <c r="AM16" s="15">
        <f>[1]Dataincome!HT93+[1]Dataincome!JP93</f>
        <v>120.03843158477895</v>
      </c>
      <c r="AN16" s="16">
        <f t="shared" si="17"/>
        <v>0.27895249826402657</v>
      </c>
      <c r="AO16" s="15">
        <f>[1]Rawdataincome2016!JX40</f>
        <v>281.00290000000001</v>
      </c>
      <c r="AP16" s="16"/>
      <c r="AQ16" s="16">
        <f>[1]Datainvestment!$B40/B16</f>
        <v>0.10244070065755186</v>
      </c>
      <c r="AR16" s="19">
        <f>[1]A20!B40</f>
        <v>1450.1511580000001</v>
      </c>
      <c r="AS16" s="20">
        <f t="shared" si="18"/>
        <v>621.80539210426946</v>
      </c>
      <c r="AT16" s="21">
        <f>[1]A20!C40</f>
        <v>623.24926589573067</v>
      </c>
      <c r="AU16" s="21">
        <f>[1]A20!Q40</f>
        <v>205.09649999999999</v>
      </c>
      <c r="AV16" s="16">
        <f t="shared" si="19"/>
        <v>0.42978227645957623</v>
      </c>
      <c r="AW16" s="16">
        <f t="shared" si="20"/>
        <v>0.14143111831380545</v>
      </c>
      <c r="AX16" s="16">
        <f t="shared" si="21"/>
        <v>0.42878660522661832</v>
      </c>
      <c r="AY16" s="16">
        <f t="shared" si="22"/>
        <v>3.3141732260592587</v>
      </c>
      <c r="AZ16" s="16"/>
      <c r="BA16" s="17">
        <f>[1]A25d!I39</f>
        <v>8.5432845460775564E-3</v>
      </c>
      <c r="BB16" s="17">
        <f>[1]A25d!F39</f>
        <v>-3.504544648306529E-2</v>
      </c>
      <c r="BC16" s="17">
        <f>[1]A0!R136</f>
        <v>0.11636373400688171</v>
      </c>
      <c r="BD16" s="16"/>
      <c r="BE16" s="15">
        <f>[1]Rawdataincome2016!$JX40</f>
        <v>281.00290000000001</v>
      </c>
      <c r="BF16" s="22">
        <f>[1]A0!$P136</f>
        <v>38914.25304858492</v>
      </c>
      <c r="BJ16" s="4">
        <f t="shared" si="4"/>
        <v>1.3455903058456897E-13</v>
      </c>
    </row>
    <row r="17" spans="1:62" hidden="1" x14ac:dyDescent="0.25">
      <c r="A17" s="33">
        <f t="shared" si="23"/>
        <v>1982</v>
      </c>
      <c r="B17" s="15">
        <f>[1]A1!B94</f>
        <v>499.70518499999997</v>
      </c>
      <c r="C17" s="15">
        <f t="shared" si="5"/>
        <v>491.68944725563091</v>
      </c>
      <c r="D17" s="15">
        <f>[1]A1!J94</f>
        <v>90.175414999999987</v>
      </c>
      <c r="E17" s="15">
        <f>[1]Dataincome!EE94</f>
        <v>14.096034999999997</v>
      </c>
      <c r="F17" s="15">
        <f t="shared" si="6"/>
        <v>76.079379999999986</v>
      </c>
      <c r="G17" s="15">
        <f t="shared" si="7"/>
        <v>366.61304319999999</v>
      </c>
      <c r="H17" s="16">
        <f t="shared" si="8"/>
        <v>0.78159177288325965</v>
      </c>
      <c r="I17" s="15">
        <f>[1]Dataincome!HM94</f>
        <v>5.1896000000000004</v>
      </c>
      <c r="J17" s="15">
        <f>[1]Dataincome!FA94</f>
        <v>327.12150000000003</v>
      </c>
      <c r="K17" s="15">
        <f>0.7*[1]Dataincome!EV94</f>
        <v>34.301943199999997</v>
      </c>
      <c r="L17" s="15">
        <f>[1]Dataincome!GC94</f>
        <v>123.9802</v>
      </c>
      <c r="M17" s="15">
        <f>[1]A12!C94*[1]Dataincome!F94</f>
        <v>52.709635614814644</v>
      </c>
      <c r="N17" s="15">
        <f t="shared" si="9"/>
        <v>71.270564385185352</v>
      </c>
      <c r="O17" s="15">
        <f>[1]Dataincome!GD94</f>
        <v>76.662053877921892</v>
      </c>
      <c r="P17" s="15">
        <f t="shared" si="10"/>
        <v>23.952418263107248</v>
      </c>
      <c r="Q17" s="15">
        <f t="shared" si="11"/>
        <v>390.56546146310723</v>
      </c>
      <c r="R17" s="15">
        <f t="shared" si="12"/>
        <v>76.460164385185351</v>
      </c>
      <c r="S17" s="15">
        <f t="shared" si="13"/>
        <v>314.10529707792188</v>
      </c>
      <c r="T17" s="16">
        <f t="shared" si="14"/>
        <v>0.19576785949980313</v>
      </c>
      <c r="U17" s="17">
        <f t="shared" si="15"/>
        <v>6.5334331954033598E-2</v>
      </c>
      <c r="V17" s="15">
        <f t="shared" si="16"/>
        <v>48.997024055630881</v>
      </c>
      <c r="W17" s="18">
        <f>[1]Dataincome!DD94</f>
        <v>12.690099999999999</v>
      </c>
      <c r="X17" s="18">
        <f>[1]Dataincome!DJ94+[1]Dataincome!DF94</f>
        <v>-8.8578779999999906</v>
      </c>
      <c r="Y17" s="15">
        <f>[1]A8!O94+[1]A8!Q94+[1]A8!R94</f>
        <v>30.463969255630872</v>
      </c>
      <c r="Z17" s="15">
        <f>0.3*[1]Dataincome!EV94</f>
        <v>14.700832799999999</v>
      </c>
      <c r="AA17" s="16">
        <f>[1]Dataincome!GO94*[1]Dataincome!GR94/V17</f>
        <v>8.5402839265133368E-2</v>
      </c>
      <c r="AB17" s="15">
        <f>[1]Dataincome!EJ94</f>
        <v>1.680665000000003</v>
      </c>
      <c r="AC17" s="15">
        <f>[1]A8!P94</f>
        <v>12.126430744369125</v>
      </c>
      <c r="AD17" s="15">
        <f>[1]Dataincome!HI94-[1]Dataincome!HM94</f>
        <v>71.984499999999997</v>
      </c>
      <c r="AE17" s="15">
        <f>[1]Dataincome!HJ94+[1]Dataincome!HQ94</f>
        <v>68.350999999999999</v>
      </c>
      <c r="AF17" s="15">
        <f>[1]Dataincome!HN94</f>
        <v>3.6335000000000002</v>
      </c>
      <c r="AG17" s="15">
        <f>0.6*([1]Dataincome!HE94+[1]Dataincome!HN94+[1]Dataincome!HG94)</f>
        <v>3.2294529195968642</v>
      </c>
      <c r="AH17" s="15">
        <f>[1]Dataincome!I94</f>
        <v>-1.6960790000000037</v>
      </c>
      <c r="AI17" s="15">
        <f>[1]Dataincome!GU94+[1]Dataincome!GV94+[1]Dataincome!GW94+[1]Dataincome!HA94+[1]Dataincome!HB94</f>
        <v>30.02047122341861</v>
      </c>
      <c r="AJ17" s="15">
        <f>[1]Dataincome!HG94+[1]Dataincome!HE94+[1]Dataincome!HN94</f>
        <v>5.3824215326614402</v>
      </c>
      <c r="AK17" s="15">
        <f>[1]Dataincome!HC94+[1]Dataincome!HF94+[1]Dataincome!HJ94+[1]Dataincome!HQ94</f>
        <v>71.815178467338555</v>
      </c>
      <c r="AL17" s="15">
        <f>[1]Dataincome!HU94-[1]Dataincome!JP94</f>
        <v>19.300408042136453</v>
      </c>
      <c r="AM17" s="15">
        <f>[1]Dataincome!HT94+[1]Dataincome!JP94</f>
        <v>139.63943807994167</v>
      </c>
      <c r="AN17" s="16">
        <f t="shared" si="17"/>
        <v>0.28399925778220469</v>
      </c>
      <c r="AO17" s="15">
        <f>[1]Rawdataincome2016!JX41</f>
        <v>324.50409999999999</v>
      </c>
      <c r="AP17" s="16"/>
      <c r="AQ17" s="16">
        <f>[1]Datainvestment!$B41/B17</f>
        <v>0.10135696310615627</v>
      </c>
      <c r="AR17" s="19">
        <f>[1]A20!B41</f>
        <v>1614.2588479999999</v>
      </c>
      <c r="AS17" s="20">
        <f t="shared" si="18"/>
        <v>673.64842367037545</v>
      </c>
      <c r="AT17" s="21">
        <f>[1]A20!C41</f>
        <v>703.07592432962451</v>
      </c>
      <c r="AU17" s="21">
        <f>[1]A20!Q41</f>
        <v>237.53449999999998</v>
      </c>
      <c r="AV17" s="16">
        <f t="shared" si="19"/>
        <v>0.4355410070700288</v>
      </c>
      <c r="AW17" s="16">
        <f t="shared" si="20"/>
        <v>0.14714771444139546</v>
      </c>
      <c r="AX17" s="16">
        <f t="shared" si="21"/>
        <v>0.41731127848857574</v>
      </c>
      <c r="AY17" s="16">
        <f t="shared" si="22"/>
        <v>3.2304224499891872</v>
      </c>
      <c r="AZ17" s="16"/>
      <c r="BA17" s="17">
        <f>[1]A25d!I40</f>
        <v>-6.3571555585241191E-3</v>
      </c>
      <c r="BB17" s="17">
        <f>[1]A25d!F40</f>
        <v>-0.14207679099786219</v>
      </c>
      <c r="BC17" s="17">
        <f>[1]A0!R137</f>
        <v>0.12182891368865967</v>
      </c>
      <c r="BD17" s="16"/>
      <c r="BE17" s="15">
        <f>[1]Rawdataincome2016!$JX41</f>
        <v>324.50409999999999</v>
      </c>
      <c r="BF17" s="22">
        <f>[1]A0!$P137</f>
        <v>39254.584656666499</v>
      </c>
      <c r="BJ17" s="4">
        <f t="shared" si="4"/>
        <v>-3.9900000006642955E-4</v>
      </c>
    </row>
    <row r="18" spans="1:62" hidden="1" x14ac:dyDescent="0.25">
      <c r="A18" s="33">
        <f t="shared" si="23"/>
        <v>1983</v>
      </c>
      <c r="B18" s="15">
        <f>[1]A1!B95</f>
        <v>551.06728099999998</v>
      </c>
      <c r="C18" s="15">
        <f t="shared" si="5"/>
        <v>543.28585039381312</v>
      </c>
      <c r="D18" s="15">
        <f>[1]A1!J95</f>
        <v>99.852018999999999</v>
      </c>
      <c r="E18" s="15">
        <f>[1]Dataincome!EE95</f>
        <v>15.530986000000002</v>
      </c>
      <c r="F18" s="15">
        <f t="shared" si="6"/>
        <v>84.321033</v>
      </c>
      <c r="G18" s="15">
        <f t="shared" si="7"/>
        <v>402.5739097</v>
      </c>
      <c r="H18" s="16">
        <f t="shared" si="8"/>
        <v>0.77305948344126107</v>
      </c>
      <c r="I18" s="15">
        <f>[1]Dataincome!HM95</f>
        <v>5.8471000000000002</v>
      </c>
      <c r="J18" s="15">
        <f>[1]Dataincome!FA95</f>
        <v>359.202</v>
      </c>
      <c r="K18" s="15">
        <f>0.7*[1]Dataincome!EV95</f>
        <v>37.524809699999992</v>
      </c>
      <c r="L18" s="15">
        <f>[1]Dataincome!GC95</f>
        <v>139.99950000000001</v>
      </c>
      <c r="M18" s="15">
        <f>[1]A12!C95*[1]Dataincome!F95</f>
        <v>62.426174317517344</v>
      </c>
      <c r="N18" s="15">
        <f t="shared" si="9"/>
        <v>77.573325682482675</v>
      </c>
      <c r="O18" s="15">
        <f>[1]Dataincome!GD95</f>
        <v>85.860052208757594</v>
      </c>
      <c r="P18" s="15">
        <f t="shared" si="10"/>
        <v>23.43387789124025</v>
      </c>
      <c r="Q18" s="15">
        <f t="shared" si="11"/>
        <v>426.00778759124023</v>
      </c>
      <c r="R18" s="15">
        <f t="shared" si="12"/>
        <v>83.420425682482673</v>
      </c>
      <c r="S18" s="15">
        <f t="shared" si="13"/>
        <v>342.58736190875754</v>
      </c>
      <c r="T18" s="16">
        <f t="shared" si="14"/>
        <v>0.1958190157841096</v>
      </c>
      <c r="U18" s="17">
        <f t="shared" si="15"/>
        <v>5.8210125710091987E-2</v>
      </c>
      <c r="V18" s="15">
        <f t="shared" si="16"/>
        <v>56.390907693813162</v>
      </c>
      <c r="W18" s="18">
        <f>[1]Dataincome!DD95</f>
        <v>12.639999999999999</v>
      </c>
      <c r="X18" s="18">
        <f>[1]Dataincome!DJ95+[1]Dataincome!DF95</f>
        <v>-7.0833410000000097</v>
      </c>
      <c r="Y18" s="15">
        <f>[1]A8!O95+[1]A8!Q95+[1]A8!R95</f>
        <v>34.75218739381318</v>
      </c>
      <c r="Z18" s="15">
        <f>0.3*[1]Dataincome!EV95</f>
        <v>16.082061299999996</v>
      </c>
      <c r="AA18" s="16">
        <f>[1]Dataincome!GO95*[1]Dataincome!GR95/V18</f>
        <v>8.4892597361214558E-2</v>
      </c>
      <c r="AB18" s="15">
        <f>[1]Dataincome!EJ95</f>
        <v>3.0595140000000001</v>
      </c>
      <c r="AC18" s="15">
        <f>[1]A8!P95</f>
        <v>13.64111260618682</v>
      </c>
      <c r="AD18" s="15">
        <f>[1]Dataincome!HI95-[1]Dataincome!HM95</f>
        <v>79.584199999999996</v>
      </c>
      <c r="AE18" s="15">
        <f>[1]Dataincome!HJ95+[1]Dataincome!HQ95</f>
        <v>75.255599999999987</v>
      </c>
      <c r="AF18" s="15">
        <f>[1]Dataincome!HN95</f>
        <v>4.3286000000000007</v>
      </c>
      <c r="AG18" s="15">
        <f>0.6*([1]Dataincome!HE95+[1]Dataincome!HN95+[1]Dataincome!HG95)</f>
        <v>3.8099660241448756</v>
      </c>
      <c r="AH18" s="15">
        <f>[1]Dataincome!I95</f>
        <v>-4.1826650000000036</v>
      </c>
      <c r="AI18" s="15">
        <f>[1]Dataincome!GU95+[1]Dataincome!GV95+[1]Dataincome!GW95+[1]Dataincome!HA95+[1]Dataincome!HB95</f>
        <v>34.300961465151275</v>
      </c>
      <c r="AJ18" s="15">
        <f>[1]Dataincome!HG95+[1]Dataincome!HE95+[1]Dataincome!HN95</f>
        <v>6.349943373574793</v>
      </c>
      <c r="AK18" s="15">
        <f>[1]Dataincome!HC95+[1]Dataincome!HF95+[1]Dataincome!HJ95+[1]Dataincome!HQ95</f>
        <v>80.448112584519649</v>
      </c>
      <c r="AL18" s="15">
        <f>[1]Dataincome!HU95-[1]Dataincome!JP95</f>
        <v>21.277054983929801</v>
      </c>
      <c r="AM18" s="15">
        <f>[1]Dataincome!HT95+[1]Dataincome!JP95</f>
        <v>156.16129280731261</v>
      </c>
      <c r="AN18" s="16">
        <f t="shared" si="17"/>
        <v>0.28743854214888082</v>
      </c>
      <c r="AO18" s="15">
        <f>[1]Rawdataincome2016!JX42</f>
        <v>358.62099999999998</v>
      </c>
      <c r="AP18" s="16"/>
      <c r="AQ18" s="16">
        <f>[1]Datainvestment!$B42/B18</f>
        <v>8.7183183717270976E-2</v>
      </c>
      <c r="AR18" s="19">
        <f>[1]A20!B42</f>
        <v>1787.9774105000001</v>
      </c>
      <c r="AS18" s="20">
        <f t="shared" si="18"/>
        <v>743.11200326255334</v>
      </c>
      <c r="AT18" s="21">
        <f>[1]A20!C42</f>
        <v>775.85690723744676</v>
      </c>
      <c r="AU18" s="21">
        <f>[1]A20!Q42</f>
        <v>269.00849999999997</v>
      </c>
      <c r="AV18" s="16">
        <f t="shared" si="19"/>
        <v>0.43392992701204303</v>
      </c>
      <c r="AW18" s="16">
        <f t="shared" si="20"/>
        <v>0.15045408203718463</v>
      </c>
      <c r="AX18" s="16">
        <f t="shared" si="21"/>
        <v>0.41561599095077228</v>
      </c>
      <c r="AY18" s="16">
        <f t="shared" si="22"/>
        <v>3.2445718919392714</v>
      </c>
      <c r="AZ18" s="16"/>
      <c r="BA18" s="17">
        <f>[1]A25d!I41</f>
        <v>-1.0798992416300557E-2</v>
      </c>
      <c r="BB18" s="17">
        <f>[1]A25d!F41</f>
        <v>-2.6228759149873437E-2</v>
      </c>
      <c r="BC18" s="17">
        <f>[1]A0!R138</f>
        <v>9.5760926604270935E-2</v>
      </c>
      <c r="BD18" s="16"/>
      <c r="BE18" s="15">
        <f>[1]Rawdataincome2016!$JX42</f>
        <v>358.62099999999998</v>
      </c>
      <c r="BF18" s="22">
        <f>[1]A0!$P138</f>
        <v>39602.570584706191</v>
      </c>
      <c r="BJ18" s="4">
        <f t="shared" si="4"/>
        <v>3.0200000010793815E-4</v>
      </c>
    </row>
    <row r="19" spans="1:62" x14ac:dyDescent="0.25">
      <c r="A19" s="33">
        <f t="shared" si="23"/>
        <v>1984</v>
      </c>
      <c r="B19" s="15">
        <f>[1]A1!B96</f>
        <v>598.03566799999999</v>
      </c>
      <c r="C19" s="15">
        <f t="shared" si="5"/>
        <v>590.50938913806851</v>
      </c>
      <c r="D19" s="15">
        <f>[1]A1!J96</f>
        <v>108.23033199999999</v>
      </c>
      <c r="E19" s="15">
        <f>[1]Dataincome!EE96</f>
        <v>16.625116999999996</v>
      </c>
      <c r="F19" s="15">
        <f t="shared" si="6"/>
        <v>91.605214999999987</v>
      </c>
      <c r="G19" s="15">
        <f t="shared" si="7"/>
        <v>430.4307144</v>
      </c>
      <c r="H19" s="16">
        <f t="shared" si="8"/>
        <v>0.75486310808644019</v>
      </c>
      <c r="I19" s="15">
        <f>[1]Dataincome!HM96</f>
        <v>6.7051000000000007</v>
      </c>
      <c r="J19" s="15">
        <f>[1]Dataincome!FA96</f>
        <v>385.6046</v>
      </c>
      <c r="K19" s="15">
        <f>0.7*[1]Dataincome!EV96</f>
        <v>38.121014399999993</v>
      </c>
      <c r="L19" s="15">
        <f>[1]Dataincome!GC96</f>
        <v>154.834</v>
      </c>
      <c r="M19" s="15">
        <f>[1]A12!C96*[1]Dataincome!F96</f>
        <v>71.55049378155249</v>
      </c>
      <c r="N19" s="15">
        <f t="shared" si="9"/>
        <v>83.283506218447513</v>
      </c>
      <c r="O19" s="15">
        <f>[1]Dataincome!GD96</f>
        <v>92.554842474582941</v>
      </c>
      <c r="P19" s="15">
        <f t="shared" si="10"/>
        <v>21.004348693030451</v>
      </c>
      <c r="Q19" s="15">
        <f t="shared" si="11"/>
        <v>451.43506309303046</v>
      </c>
      <c r="R19" s="15">
        <f t="shared" si="12"/>
        <v>89.988606218447515</v>
      </c>
      <c r="S19" s="15">
        <f t="shared" si="13"/>
        <v>361.44645687458296</v>
      </c>
      <c r="T19" s="16">
        <f t="shared" si="14"/>
        <v>0.19933898266981295</v>
      </c>
      <c r="U19" s="17">
        <f t="shared" si="15"/>
        <v>4.8798443025399596E-2</v>
      </c>
      <c r="V19" s="15">
        <f t="shared" si="16"/>
        <v>68.473459738068541</v>
      </c>
      <c r="W19" s="18">
        <f>[1]Dataincome!DD96</f>
        <v>13.4537</v>
      </c>
      <c r="X19" s="18">
        <f>[1]Dataincome!DJ96+[1]Dataincome!DF96</f>
        <v>-0.20452000000000226</v>
      </c>
      <c r="Y19" s="15">
        <f>[1]A8!O96+[1]A8!Q96+[1]A8!R96</f>
        <v>38.886702138068543</v>
      </c>
      <c r="Z19" s="15">
        <f>0.3*[1]Dataincome!EV96</f>
        <v>16.337577599999999</v>
      </c>
      <c r="AA19" s="16">
        <f>[1]Dataincome!GO96*[1]Dataincome!GR96/V19</f>
        <v>9.0154040032463634E-2</v>
      </c>
      <c r="AB19" s="15">
        <f>[1]Dataincome!EJ96</f>
        <v>4.9007830000000006</v>
      </c>
      <c r="AC19" s="15">
        <f>[1]A8!P96</f>
        <v>14.727797861931464</v>
      </c>
      <c r="AD19" s="15">
        <f>[1]Dataincome!HI96-[1]Dataincome!HM96</f>
        <v>85.612499999999997</v>
      </c>
      <c r="AE19" s="15">
        <f>[1]Dataincome!HJ96+[1]Dataincome!HQ96</f>
        <v>80.524199999999993</v>
      </c>
      <c r="AF19" s="15">
        <f>[1]Dataincome!HN96</f>
        <v>5.0883000000000003</v>
      </c>
      <c r="AG19" s="15">
        <f>0.6*([1]Dataincome!HE96+[1]Dataincome!HN96+[1]Dataincome!HG96)</f>
        <v>4.3618264467640406</v>
      </c>
      <c r="AH19" s="15">
        <f>[1]Dataincome!I96</f>
        <v>-6.1094879999999945</v>
      </c>
      <c r="AI19" s="15">
        <f>[1]Dataincome!GU96+[1]Dataincome!GV96+[1]Dataincome!GW96+[1]Dataincome!HA96+[1]Dataincome!HB96</f>
        <v>35.105559702346824</v>
      </c>
      <c r="AJ19" s="15">
        <f>[1]Dataincome!HG96+[1]Dataincome!HE96+[1]Dataincome!HN96</f>
        <v>7.2697107446067353</v>
      </c>
      <c r="AK19" s="15">
        <f>[1]Dataincome!HC96+[1]Dataincome!HF96+[1]Dataincome!HJ96+[1]Dataincome!HQ96</f>
        <v>87.059277538508894</v>
      </c>
      <c r="AL19" s="15">
        <f>[1]Dataincome!HU96-[1]Dataincome!JP96</f>
        <v>22.743709936222331</v>
      </c>
      <c r="AM19" s="15">
        <f>[1]Dataincome!HT96+[1]Dataincome!JP96</f>
        <v>173.25714758919474</v>
      </c>
      <c r="AN19" s="16">
        <f t="shared" si="17"/>
        <v>0.29340286670477483</v>
      </c>
      <c r="AO19" s="15">
        <f>[1]Rawdataincome2016!JX43</f>
        <v>389.7217</v>
      </c>
      <c r="AP19" s="16">
        <f>AK19/AO19</f>
        <v>0.22338832438252448</v>
      </c>
      <c r="AQ19" s="16">
        <f>[1]Datainvestment!$B43/B19</f>
        <v>7.3489763824588467E-2</v>
      </c>
      <c r="AR19" s="19">
        <f>[1]A20!B43</f>
        <v>1938.0864534999998</v>
      </c>
      <c r="AS19" s="20">
        <f t="shared" si="18"/>
        <v>811.99248758458771</v>
      </c>
      <c r="AT19" s="21">
        <f>[1]A20!C43</f>
        <v>831.63296591541211</v>
      </c>
      <c r="AU19" s="21">
        <f>[1]A20!Q43</f>
        <v>294.46099999999996</v>
      </c>
      <c r="AV19" s="42">
        <f t="shared" si="19"/>
        <v>0.42910003545691272</v>
      </c>
      <c r="AW19" s="16">
        <f t="shared" si="20"/>
        <v>0.15193388275751651</v>
      </c>
      <c r="AX19" s="42">
        <f t="shared" si="21"/>
        <v>0.41896608178557077</v>
      </c>
      <c r="AY19" s="16">
        <f t="shared" si="22"/>
        <v>3.2407539503145486</v>
      </c>
      <c r="AZ19" s="16">
        <f t="shared" ref="AZ19:AZ53" si="24">F19/AS19</f>
        <v>0.11281534792581095</v>
      </c>
      <c r="BA19" s="17">
        <f>[1]A25d!I42</f>
        <v>8.7598250001532652E-3</v>
      </c>
      <c r="BB19" s="17">
        <f>[1]A25d!F42</f>
        <v>5.6362512125338604E-3</v>
      </c>
      <c r="BC19" s="17">
        <f>[1]A0!R139</f>
        <v>7.0621848106384277E-2</v>
      </c>
      <c r="BD19" s="16">
        <f>1</f>
        <v>1</v>
      </c>
      <c r="BE19" s="15">
        <f>[1]Rawdataincome2016!$JX43</f>
        <v>389.7217</v>
      </c>
      <c r="BF19" s="22">
        <f>[1]A0!$P139</f>
        <v>39901.045479670131</v>
      </c>
      <c r="BJ19" s="4">
        <f t="shared" si="4"/>
        <v>-9.8999999925020177E-5</v>
      </c>
    </row>
    <row r="20" spans="1:62" x14ac:dyDescent="0.25">
      <c r="A20" s="33">
        <f t="shared" si="23"/>
        <v>1985</v>
      </c>
      <c r="B20" s="15">
        <f>[1]A1!B97</f>
        <v>645.48356299999989</v>
      </c>
      <c r="C20" s="15">
        <f t="shared" si="5"/>
        <v>633.35270154400757</v>
      </c>
      <c r="D20" s="15">
        <f>[1]A1!J97</f>
        <v>115.232237</v>
      </c>
      <c r="E20" s="15">
        <f>[1]Dataincome!EE97</f>
        <v>17.281207999999996</v>
      </c>
      <c r="F20" s="15">
        <f t="shared" si="6"/>
        <v>97.951029000000005</v>
      </c>
      <c r="G20" s="15">
        <f t="shared" si="7"/>
        <v>455.23510809999993</v>
      </c>
      <c r="H20" s="16">
        <f t="shared" si="8"/>
        <v>0.73935619646784612</v>
      </c>
      <c r="I20" s="15">
        <f>[1]Dataincome!HM97</f>
        <v>6.2726000000000006</v>
      </c>
      <c r="J20" s="15">
        <f>[1]Dataincome!FA97</f>
        <v>408.59729999999996</v>
      </c>
      <c r="K20" s="15">
        <f>0.7*[1]Dataincome!EV97</f>
        <v>40.36520809999999</v>
      </c>
      <c r="L20" s="15">
        <f>[1]Dataincome!GC97</f>
        <v>166.16229999999999</v>
      </c>
      <c r="M20" s="15">
        <f>[1]A12!C97*[1]Dataincome!F97</f>
        <v>77.041932511109465</v>
      </c>
      <c r="N20" s="15">
        <f t="shared" si="9"/>
        <v>89.120367488890523</v>
      </c>
      <c r="O20" s="15">
        <f>[1]Dataincome!GD97</f>
        <v>99.049096433302779</v>
      </c>
      <c r="P20" s="15">
        <f t="shared" si="10"/>
        <v>22.007163922193314</v>
      </c>
      <c r="Q20" s="15">
        <f t="shared" si="11"/>
        <v>477.24227202219328</v>
      </c>
      <c r="R20" s="15">
        <f t="shared" si="12"/>
        <v>95.39296748889052</v>
      </c>
      <c r="S20" s="15">
        <f t="shared" si="13"/>
        <v>381.84930453330276</v>
      </c>
      <c r="T20" s="16">
        <f t="shared" si="14"/>
        <v>0.1998837342817244</v>
      </c>
      <c r="U20" s="17">
        <f t="shared" si="15"/>
        <v>4.8342413690463992E-2</v>
      </c>
      <c r="V20" s="15">
        <f t="shared" si="16"/>
        <v>80.166564444007605</v>
      </c>
      <c r="W20" s="18">
        <f>[1]Dataincome!DD97</f>
        <v>14.8498</v>
      </c>
      <c r="X20" s="18">
        <f>[1]Dataincome!DJ97+[1]Dataincome!DF97</f>
        <v>4.9153419999999777</v>
      </c>
      <c r="Y20" s="15">
        <f>[1]A8!O97+[1]A8!Q97+[1]A8!R97</f>
        <v>43.102047544007632</v>
      </c>
      <c r="Z20" s="15">
        <f>0.3*[1]Dataincome!EV97</f>
        <v>17.299374899999997</v>
      </c>
      <c r="AA20" s="16">
        <f>[1]Dataincome!GO97*[1]Dataincome!GR97/V20</f>
        <v>0.10191730768667964</v>
      </c>
      <c r="AB20" s="15">
        <f>[1]Dataincome!EJ97</f>
        <v>5.9745919999999977</v>
      </c>
      <c r="AC20" s="15">
        <f>[1]A8!P97</f>
        <v>16.04345245599238</v>
      </c>
      <c r="AD20" s="15">
        <f>[1]Dataincome!HI97-[1]Dataincome!HM97</f>
        <v>94.504300000000015</v>
      </c>
      <c r="AE20" s="15">
        <f>[1]Dataincome!HJ97+[1]Dataincome!HQ97</f>
        <v>88.730300000000014</v>
      </c>
      <c r="AF20" s="15">
        <f>[1]Dataincome!HN97</f>
        <v>5.7741000000000007</v>
      </c>
      <c r="AG20" s="15">
        <f>0.6*([1]Dataincome!HE97+[1]Dataincome!HN97+[1]Dataincome!HG97)</f>
        <v>4.9149856803113616</v>
      </c>
      <c r="AH20" s="15">
        <f>[1]Dataincome!I97</f>
        <v>-6.4402549999999987</v>
      </c>
      <c r="AI20" s="15">
        <f>[1]Dataincome!GU97+[1]Dataincome!GV97+[1]Dataincome!GW97+[1]Dataincome!HA97+[1]Dataincome!HB97</f>
        <v>37.325940500430463</v>
      </c>
      <c r="AJ20" s="15">
        <f>[1]Dataincome!HG97+[1]Dataincome!HE97+[1]Dataincome!HN97</f>
        <v>8.1916428005189381</v>
      </c>
      <c r="AK20" s="15">
        <f>[1]Dataincome!HC97+[1]Dataincome!HF97+[1]Dataincome!HJ97+[1]Dataincome!HQ97</f>
        <v>95.681670342810818</v>
      </c>
      <c r="AL20" s="15">
        <f>[1]Dataincome!HU97-[1]Dataincome!JP97</f>
        <v>24.006787355361539</v>
      </c>
      <c r="AM20" s="15">
        <f>[1]Dataincome!HT97+[1]Dataincome!JP97</f>
        <v>187.84411621133569</v>
      </c>
      <c r="AN20" s="16">
        <f t="shared" si="17"/>
        <v>0.29658690292692091</v>
      </c>
      <c r="AO20" s="15">
        <f>[1]Rawdataincome2016!JX44</f>
        <v>421.86959999999999</v>
      </c>
      <c r="AP20" s="16">
        <f t="shared" ref="AP20:AP53" si="25">AK20/AO20</f>
        <v>0.22680389945805723</v>
      </c>
      <c r="AQ20" s="16">
        <f>[1]Datainvestment!$B44/B20</f>
        <v>6.5532729917090096E-2</v>
      </c>
      <c r="AR20" s="19">
        <f>[1]A20!B44</f>
        <v>2061.4374054999998</v>
      </c>
      <c r="AS20" s="20">
        <f t="shared" si="18"/>
        <v>873.80009055498613</v>
      </c>
      <c r="AT20" s="21">
        <f>[1]A20!C44</f>
        <v>873.66631494501371</v>
      </c>
      <c r="AU20" s="21">
        <f>[1]A20!Q44</f>
        <v>313.971</v>
      </c>
      <c r="AV20" s="16">
        <f t="shared" si="19"/>
        <v>0.42381413697744885</v>
      </c>
      <c r="AW20" s="16">
        <f t="shared" si="20"/>
        <v>0.15230683170990905</v>
      </c>
      <c r="AX20" s="16">
        <f t="shared" si="21"/>
        <v>0.4238790313126421</v>
      </c>
      <c r="AY20" s="16">
        <f t="shared" si="22"/>
        <v>3.193632686662232</v>
      </c>
      <c r="AZ20" s="16">
        <f t="shared" si="24"/>
        <v>0.11209775560653387</v>
      </c>
      <c r="BA20" s="17">
        <f>[1]A25d!I43</f>
        <v>-1.3576961134956878E-2</v>
      </c>
      <c r="BB20" s="17">
        <f>[1]A25d!F43</f>
        <v>3.943036323036142E-2</v>
      </c>
      <c r="BC20" s="17">
        <f>[1]A0!R140</f>
        <v>5.4702773690223694E-2</v>
      </c>
      <c r="BD20" s="16">
        <f>BD19*(1+[1]A0!$R140)</f>
        <v>1.0547027736902237</v>
      </c>
      <c r="BE20" s="15">
        <f>[1]Rawdataincome2016!$JX44</f>
        <v>421.86959999999999</v>
      </c>
      <c r="BF20" s="22">
        <f>[1]A0!$P140</f>
        <v>40213.479587368427</v>
      </c>
      <c r="BJ20" s="4">
        <f t="shared" si="4"/>
        <v>-1.990000001601544E-4</v>
      </c>
    </row>
    <row r="21" spans="1:62" x14ac:dyDescent="0.25">
      <c r="A21" s="33">
        <f t="shared" si="23"/>
        <v>1986</v>
      </c>
      <c r="B21" s="15">
        <f>[1]A1!B98</f>
        <v>699.91441800000007</v>
      </c>
      <c r="C21" s="15">
        <f t="shared" si="5"/>
        <v>687.80026495588709</v>
      </c>
      <c r="D21" s="15">
        <f>[1]A1!J98</f>
        <v>122.368482</v>
      </c>
      <c r="E21" s="15">
        <f>[1]Dataincome!EE98</f>
        <v>18.020656000000006</v>
      </c>
      <c r="F21" s="15">
        <f t="shared" si="6"/>
        <v>104.347826</v>
      </c>
      <c r="G21" s="15">
        <f t="shared" si="7"/>
        <v>478.04344429999998</v>
      </c>
      <c r="H21" s="16">
        <f t="shared" si="8"/>
        <v>0.71740408387709387</v>
      </c>
      <c r="I21" s="15">
        <f>[1]Dataincome!HM98</f>
        <v>6.5815000000000001</v>
      </c>
      <c r="J21" s="15">
        <f>[1]Dataincome!FA98</f>
        <v>429.19779999999997</v>
      </c>
      <c r="K21" s="15">
        <f>0.7*[1]Dataincome!EV98</f>
        <v>42.264144299999991</v>
      </c>
      <c r="L21" s="15">
        <f>[1]Dataincome!GC98</f>
        <v>175.4426</v>
      </c>
      <c r="M21" s="15">
        <f>[1]A12!C98*[1]Dataincome!F98</f>
        <v>80.730034647316174</v>
      </c>
      <c r="N21" s="15">
        <f t="shared" si="9"/>
        <v>94.712565352683825</v>
      </c>
      <c r="O21" s="15">
        <f>[1]Dataincome!GD98</f>
        <v>104.80805218497554</v>
      </c>
      <c r="P21" s="15">
        <f t="shared" si="10"/>
        <v>24.078017537659363</v>
      </c>
      <c r="Q21" s="15">
        <f t="shared" si="11"/>
        <v>502.12146183765935</v>
      </c>
      <c r="R21" s="15">
        <f t="shared" si="12"/>
        <v>101.29406535268383</v>
      </c>
      <c r="S21" s="15">
        <f t="shared" si="13"/>
        <v>400.82739648497551</v>
      </c>
      <c r="T21" s="16">
        <f t="shared" si="14"/>
        <v>0.20173219639321685</v>
      </c>
      <c r="U21" s="17">
        <f t="shared" si="15"/>
        <v>5.0367843811595092E-2</v>
      </c>
      <c r="V21" s="15">
        <f t="shared" si="16"/>
        <v>105.4089946558871</v>
      </c>
      <c r="W21" s="18">
        <f>[1]Dataincome!DD98</f>
        <v>17.433699999999998</v>
      </c>
      <c r="X21" s="18">
        <f>[1]Dataincome!DJ98+[1]Dataincome!DF98</f>
        <v>25.092134999999988</v>
      </c>
      <c r="Y21" s="15">
        <f>[1]A8!O98+[1]A8!Q98+[1]A8!R98</f>
        <v>44.769954955887115</v>
      </c>
      <c r="Z21" s="15">
        <f>0.3*[1]Dataincome!EV98</f>
        <v>18.113204699999997</v>
      </c>
      <c r="AA21" s="16">
        <f>[1]Dataincome!GO98*[1]Dataincome!GR98/V21</f>
        <v>0.10738577870040801</v>
      </c>
      <c r="AB21" s="15">
        <f>[1]Dataincome!EJ98</f>
        <v>8.0313440000000007</v>
      </c>
      <c r="AC21" s="15">
        <f>[1]A8!P98</f>
        <v>15.773045044112896</v>
      </c>
      <c r="AD21" s="15">
        <f>[1]Dataincome!HI98-[1]Dataincome!HM98</f>
        <v>99.450500000000005</v>
      </c>
      <c r="AE21" s="15">
        <f>[1]Dataincome!HJ98+[1]Dataincome!HQ98</f>
        <v>93.166300000000007</v>
      </c>
      <c r="AF21" s="15">
        <f>[1]Dataincome!HN98</f>
        <v>6.2843</v>
      </c>
      <c r="AG21" s="15">
        <f>0.6*([1]Dataincome!HE98+[1]Dataincome!HN98+[1]Dataincome!HG98)</f>
        <v>5.6502674411280003</v>
      </c>
      <c r="AH21" s="15">
        <f>[1]Dataincome!I98</f>
        <v>-6.7925110000000037</v>
      </c>
      <c r="AI21" s="15">
        <f>[1]Dataincome!GU98+[1]Dataincome!GV98+[1]Dataincome!GW98+[1]Dataincome!HA98+[1]Dataincome!HB98</f>
        <v>38.256807378681728</v>
      </c>
      <c r="AJ21" s="15">
        <f>[1]Dataincome!HG98+[1]Dataincome!HE98+[1]Dataincome!HN98</f>
        <v>9.4171124018800008</v>
      </c>
      <c r="AK21" s="15">
        <f>[1]Dataincome!HC98+[1]Dataincome!HF98+[1]Dataincome!HJ98+[1]Dataincome!HQ98</f>
        <v>99.941984408889709</v>
      </c>
      <c r="AL21" s="15">
        <f>[1]Dataincome!HU98-[1]Dataincome!JP98</f>
        <v>25.556916900030586</v>
      </c>
      <c r="AM21" s="15">
        <f>[1]Dataincome!HT98+[1]Dataincome!JP98</f>
        <v>199.74143091499388</v>
      </c>
      <c r="AN21" s="16">
        <f t="shared" si="17"/>
        <v>0.29040615581589596</v>
      </c>
      <c r="AO21" s="15">
        <f>[1]Rawdataincome2016!JX45</f>
        <v>449.5729</v>
      </c>
      <c r="AP21" s="16">
        <f t="shared" si="25"/>
        <v>0.22230429015825845</v>
      </c>
      <c r="AQ21" s="16">
        <f>[1]Datainvestment!$B45/B21</f>
        <v>5.6180154299950422E-2</v>
      </c>
      <c r="AR21" s="19">
        <f>[1]A20!B45</f>
        <v>2234.006813</v>
      </c>
      <c r="AS21" s="20">
        <f t="shared" si="18"/>
        <v>968.58374661660514</v>
      </c>
      <c r="AT21" s="21">
        <f>[1]A20!C45</f>
        <v>933.9675663833948</v>
      </c>
      <c r="AU21" s="21">
        <f>[1]A20!Q45</f>
        <v>331.45550000000003</v>
      </c>
      <c r="AV21" s="16">
        <f t="shared" si="19"/>
        <v>0.41806836082526971</v>
      </c>
      <c r="AW21" s="16">
        <f t="shared" si="20"/>
        <v>0.14836816883064718</v>
      </c>
      <c r="AX21" s="16">
        <f t="shared" si="21"/>
        <v>0.4335634703440831</v>
      </c>
      <c r="AY21" s="16">
        <f t="shared" si="22"/>
        <v>3.1918285372426771</v>
      </c>
      <c r="AZ21" s="16">
        <f t="shared" si="24"/>
        <v>0.10773237354488051</v>
      </c>
      <c r="BA21" s="17">
        <f>[1]A25d!I44</f>
        <v>-4.3028254685999467E-3</v>
      </c>
      <c r="BB21" s="17">
        <f>[1]A25d!F44</f>
        <v>4.6682347391509449E-2</v>
      </c>
      <c r="BC21" s="17">
        <f>[1]A0!R141</f>
        <v>5.0875943154096603E-2</v>
      </c>
      <c r="BD21" s="16">
        <f>BD20*(1+[1]A0!$R141)</f>
        <v>1.1083617720489556</v>
      </c>
      <c r="BE21" s="15">
        <f>[1]Rawdataincome2016!$JX45</f>
        <v>449.5729</v>
      </c>
      <c r="BF21" s="22">
        <f>[1]A0!$P141</f>
        <v>40520.908461255931</v>
      </c>
      <c r="BJ21" s="4">
        <f t="shared" si="4"/>
        <v>-3.990000000024807E-4</v>
      </c>
    </row>
    <row r="22" spans="1:62" x14ac:dyDescent="0.25">
      <c r="A22" s="33">
        <f t="shared" si="23"/>
        <v>1987</v>
      </c>
      <c r="B22" s="15">
        <f>[1]A1!B99</f>
        <v>737.54335500000002</v>
      </c>
      <c r="C22" s="15">
        <f t="shared" si="5"/>
        <v>722.40836366025019</v>
      </c>
      <c r="D22" s="15">
        <f>[1]A1!J99</f>
        <v>129.631945</v>
      </c>
      <c r="E22" s="15">
        <f>[1]Dataincome!EE99</f>
        <v>19.074430999999997</v>
      </c>
      <c r="F22" s="15">
        <f t="shared" si="6"/>
        <v>110.557514</v>
      </c>
      <c r="G22" s="15">
        <f t="shared" si="7"/>
        <v>497.12580659999998</v>
      </c>
      <c r="H22" s="16">
        <f t="shared" si="8"/>
        <v>0.70534478748892671</v>
      </c>
      <c r="I22" s="15">
        <f>[1]Dataincome!HM99</f>
        <v>6.8547000000000002</v>
      </c>
      <c r="J22" s="15">
        <f>[1]Dataincome!FA99</f>
        <v>447.84449999999998</v>
      </c>
      <c r="K22" s="15">
        <f>0.7*[1]Dataincome!EV99</f>
        <v>42.426606599999992</v>
      </c>
      <c r="L22" s="15">
        <f>[1]Dataincome!GC99</f>
        <v>186.69749999999999</v>
      </c>
      <c r="M22" s="15">
        <f>[1]A12!C99*[1]Dataincome!F99</f>
        <v>86.223935469758956</v>
      </c>
      <c r="N22" s="15">
        <f t="shared" si="9"/>
        <v>100.47356453024103</v>
      </c>
      <c r="O22" s="15">
        <f>[1]Dataincome!GD99</f>
        <v>109.32048986610403</v>
      </c>
      <c r="P22" s="15">
        <f t="shared" si="10"/>
        <v>23.09655439634507</v>
      </c>
      <c r="Q22" s="15">
        <f t="shared" si="11"/>
        <v>520.22236099634506</v>
      </c>
      <c r="R22" s="15">
        <f t="shared" si="12"/>
        <v>107.32826453024103</v>
      </c>
      <c r="S22" s="15">
        <f t="shared" si="13"/>
        <v>412.89409646610403</v>
      </c>
      <c r="T22" s="16">
        <f t="shared" si="14"/>
        <v>0.20631228600916501</v>
      </c>
      <c r="U22" s="17">
        <f t="shared" si="15"/>
        <v>4.6460179877423124E-2</v>
      </c>
      <c r="V22" s="15">
        <f t="shared" si="16"/>
        <v>114.72504306025021</v>
      </c>
      <c r="W22" s="18">
        <f>[1]Dataincome!DD99</f>
        <v>19.104199999999999</v>
      </c>
      <c r="X22" s="18">
        <f>[1]Dataincome!DJ99+[1]Dataincome!DF99</f>
        <v>25.511403999999974</v>
      </c>
      <c r="Y22" s="15">
        <f>[1]A8!O99+[1]A8!Q99+[1]A8!R99</f>
        <v>51.926607660250241</v>
      </c>
      <c r="Z22" s="15">
        <f>0.3*[1]Dataincome!EV99</f>
        <v>18.182831399999998</v>
      </c>
      <c r="AA22" s="16">
        <f>[1]Dataincome!GO99*[1]Dataincome!GR99/V22</f>
        <v>0.11265560111158102</v>
      </c>
      <c r="AB22" s="15">
        <f>[1]Dataincome!EJ99</f>
        <v>11.737969</v>
      </c>
      <c r="AC22" s="15">
        <f>[1]A8!P99</f>
        <v>14.704292339749747</v>
      </c>
      <c r="AD22" s="15">
        <f>[1]Dataincome!HI99-[1]Dataincome!HM99</f>
        <v>107.28700000000002</v>
      </c>
      <c r="AE22" s="15">
        <f>[1]Dataincome!HJ99+[1]Dataincome!HQ99</f>
        <v>100.93530000000001</v>
      </c>
      <c r="AF22" s="15">
        <f>[1]Dataincome!HN99</f>
        <v>6.3517000000000001</v>
      </c>
      <c r="AG22" s="15">
        <f>0.6*([1]Dataincome!HE99+[1]Dataincome!HN99+[1]Dataincome!HG99)</f>
        <v>5.3881799999999993</v>
      </c>
      <c r="AH22" s="15">
        <f>[1]Dataincome!I99</f>
        <v>-8.0368570000000066</v>
      </c>
      <c r="AI22" s="15">
        <f>[1]Dataincome!GU99+[1]Dataincome!GV99+[1]Dataincome!GW99+[1]Dataincome!HA99+[1]Dataincome!HB99</f>
        <v>38.808513781240606</v>
      </c>
      <c r="AJ22" s="15">
        <f>[1]Dataincome!HG99+[1]Dataincome!HE99+[1]Dataincome!HN99</f>
        <v>8.9802999999999997</v>
      </c>
      <c r="AK22" s="15">
        <f>[1]Dataincome!HC99+[1]Dataincome!HF99+[1]Dataincome!HJ99+[1]Dataincome!HQ99</f>
        <v>109.71981216528029</v>
      </c>
      <c r="AL22" s="15">
        <f>[1]Dataincome!HU99-[1]Dataincome!JP99</f>
        <v>26.405875513164091</v>
      </c>
      <c r="AM22" s="15">
        <f>[1]Dataincome!HT99+[1]Dataincome!JP99</f>
        <v>207.48283462073189</v>
      </c>
      <c r="AN22" s="16">
        <f t="shared" si="17"/>
        <v>0.28720990101702559</v>
      </c>
      <c r="AO22" s="15">
        <f>[1]Rawdataincome2016!JX46</f>
        <v>478.27269999999999</v>
      </c>
      <c r="AP22" s="16">
        <f t="shared" si="25"/>
        <v>0.2294084779776899</v>
      </c>
      <c r="AQ22" s="16">
        <f>[1]Datainvestment!$B46/B22</f>
        <v>4.0997589897613533E-2</v>
      </c>
      <c r="AR22" s="19">
        <f>[1]A20!B46</f>
        <v>2383.5427985000001</v>
      </c>
      <c r="AS22" s="20">
        <f t="shared" si="18"/>
        <v>1031.8672041105547</v>
      </c>
      <c r="AT22" s="21">
        <f>[1]A20!C46</f>
        <v>1003.3810943894455</v>
      </c>
      <c r="AU22" s="21">
        <f>[1]A20!Q46</f>
        <v>348.29450000000003</v>
      </c>
      <c r="AV22" s="16">
        <f t="shared" si="19"/>
        <v>0.42096206328700642</v>
      </c>
      <c r="AW22" s="16">
        <f t="shared" si="20"/>
        <v>0.14612470991466445</v>
      </c>
      <c r="AX22" s="16">
        <f t="shared" si="21"/>
        <v>0.43291322679832911</v>
      </c>
      <c r="AY22" s="16">
        <f t="shared" si="22"/>
        <v>3.2317324565957213</v>
      </c>
      <c r="AZ22" s="16">
        <f t="shared" si="24"/>
        <v>0.10714316101876499</v>
      </c>
      <c r="BA22" s="17">
        <f>[1]A25d!I45</f>
        <v>2.7608605248023999E-2</v>
      </c>
      <c r="BB22" s="17">
        <f>[1]A25d!F45</f>
        <v>0.18059864528230385</v>
      </c>
      <c r="BC22" s="17">
        <f>[1]A0!R142</f>
        <v>2.4786144495010376E-2</v>
      </c>
      <c r="BD22" s="16">
        <f>BD21*(1+[1]A0!$R142)</f>
        <v>1.1358337870837067</v>
      </c>
      <c r="BE22" s="15">
        <f>[1]Rawdataincome2016!$JX46</f>
        <v>478.27269999999999</v>
      </c>
      <c r="BF22" s="22">
        <f>[1]A0!$P142</f>
        <v>40841.705441822254</v>
      </c>
      <c r="BJ22" s="4">
        <f t="shared" si="4"/>
        <v>1.0100000003809839E-4</v>
      </c>
    </row>
    <row r="23" spans="1:62" x14ac:dyDescent="0.25">
      <c r="A23" s="33">
        <f t="shared" si="23"/>
        <v>1988</v>
      </c>
      <c r="B23" s="15">
        <f>[1]A1!B100</f>
        <v>797.18811600000004</v>
      </c>
      <c r="C23" s="15">
        <f t="shared" si="5"/>
        <v>777.29602452253948</v>
      </c>
      <c r="D23" s="15">
        <f>[1]A1!J100</f>
        <v>138.61388399999998</v>
      </c>
      <c r="E23" s="15">
        <f>[1]Dataincome!EE100</f>
        <v>20.638694999999998</v>
      </c>
      <c r="F23" s="15">
        <f t="shared" si="6"/>
        <v>117.97518899999999</v>
      </c>
      <c r="G23" s="15">
        <f t="shared" si="7"/>
        <v>524.81318370000008</v>
      </c>
      <c r="H23" s="16">
        <f t="shared" si="8"/>
        <v>0.68850888840729407</v>
      </c>
      <c r="I23" s="15">
        <f>[1]Dataincome!HM100</f>
        <v>6.9021000000000008</v>
      </c>
      <c r="J23" s="15">
        <f>[1]Dataincome!FA100</f>
        <v>474.16480000000001</v>
      </c>
      <c r="K23" s="15">
        <f>0.7*[1]Dataincome!EV100</f>
        <v>43.746283699999999</v>
      </c>
      <c r="L23" s="15">
        <f>[1]Dataincome!GC100</f>
        <v>199.6936</v>
      </c>
      <c r="M23" s="15">
        <f>[1]A12!C100*[1]Dataincome!F100</f>
        <v>92.930027776868613</v>
      </c>
      <c r="N23" s="15">
        <f t="shared" si="9"/>
        <v>106.76357222313139</v>
      </c>
      <c r="O23" s="15">
        <f>[1]Dataincome!GD100</f>
        <v>116.98794767553359</v>
      </c>
      <c r="P23" s="15">
        <f t="shared" si="10"/>
        <v>24.057919898664977</v>
      </c>
      <c r="Q23" s="15">
        <f t="shared" si="11"/>
        <v>548.87110359866506</v>
      </c>
      <c r="R23" s="15">
        <f t="shared" si="12"/>
        <v>113.66567222313139</v>
      </c>
      <c r="S23" s="15">
        <f t="shared" si="13"/>
        <v>435.20543137553364</v>
      </c>
      <c r="T23" s="16">
        <f t="shared" si="14"/>
        <v>0.20708991870383436</v>
      </c>
      <c r="U23" s="17">
        <f t="shared" si="15"/>
        <v>4.5840921390452927E-2</v>
      </c>
      <c r="V23" s="15">
        <f t="shared" si="16"/>
        <v>134.50765182253934</v>
      </c>
      <c r="W23" s="18">
        <f>[1]Dataincome!DD100</f>
        <v>21.8171</v>
      </c>
      <c r="X23" s="18">
        <f>[1]Dataincome!DJ100+[1]Dataincome!DF100</f>
        <v>40.149518999999998</v>
      </c>
      <c r="Y23" s="15">
        <f>[1]A8!O100+[1]A8!Q100+[1]A8!R100</f>
        <v>53.792625522539346</v>
      </c>
      <c r="Z23" s="15">
        <f>0.3*[1]Dataincome!EV100</f>
        <v>18.7484073</v>
      </c>
      <c r="AA23" s="16">
        <f>[1]Dataincome!GO100*[1]Dataincome!GR100/V23</f>
        <v>0.11442347553141068</v>
      </c>
      <c r="AB23" s="15">
        <f>[1]Dataincome!EJ100</f>
        <v>13.203604999999996</v>
      </c>
      <c r="AC23" s="15">
        <f>[1]A8!P100</f>
        <v>16.724274477460654</v>
      </c>
      <c r="AD23" s="15">
        <f>[1]Dataincome!HI100-[1]Dataincome!HM100</f>
        <v>117.52329999999999</v>
      </c>
      <c r="AE23" s="15">
        <f>[1]Dataincome!HJ100+[1]Dataincome!HQ100</f>
        <v>110.8603</v>
      </c>
      <c r="AF23" s="15">
        <f>[1]Dataincome!HN100</f>
        <v>6.6630000000000003</v>
      </c>
      <c r="AG23" s="15">
        <f>0.6*([1]Dataincome!HE100+[1]Dataincome!HN100+[1]Dataincome!HG100)</f>
        <v>5.8707600000000006</v>
      </c>
      <c r="AH23" s="15">
        <f>[1]Dataincome!I100</f>
        <v>-9.5836989999999993</v>
      </c>
      <c r="AI23" s="15">
        <f>[1]Dataincome!GU100+[1]Dataincome!GV100+[1]Dataincome!GW100+[1]Dataincome!HA100+[1]Dataincome!HB100</f>
        <v>41.436841440744402</v>
      </c>
      <c r="AJ23" s="15">
        <f>[1]Dataincome!HG100+[1]Dataincome!HE100+[1]Dataincome!HN100</f>
        <v>9.7846000000000011</v>
      </c>
      <c r="AK23" s="15">
        <f>[1]Dataincome!HC100+[1]Dataincome!HF100+[1]Dataincome!HJ100+[1]Dataincome!HQ100</f>
        <v>119.09162622499809</v>
      </c>
      <c r="AL23" s="15">
        <f>[1]Dataincome!HU100-[1]Dataincome!JP100</f>
        <v>27.72393358995464</v>
      </c>
      <c r="AM23" s="15">
        <f>[1]Dataincome!HT100+[1]Dataincome!JP100</f>
        <v>219.31921873451174</v>
      </c>
      <c r="AN23" s="16">
        <f t="shared" si="17"/>
        <v>0.28215661963436695</v>
      </c>
      <c r="AO23" s="15">
        <f>[1]Rawdataincome2016!JX47</f>
        <v>507.38569999999999</v>
      </c>
      <c r="AP23" s="16">
        <f t="shared" si="25"/>
        <v>0.23471616607444415</v>
      </c>
      <c r="AQ23" s="16">
        <f>[1]Datainvestment!$B47/B23</f>
        <v>4.5371850475503087E-2</v>
      </c>
      <c r="AR23" s="19">
        <f>[1]A20!B47</f>
        <v>2552.4211720000003</v>
      </c>
      <c r="AS23" s="20">
        <f t="shared" si="18"/>
        <v>1106.0216858627987</v>
      </c>
      <c r="AT23" s="21">
        <f>[1]A20!C47</f>
        <v>1080.4389861372015</v>
      </c>
      <c r="AU23" s="21">
        <f>[1]A20!Q47</f>
        <v>365.96050000000002</v>
      </c>
      <c r="AV23" s="16">
        <f t="shared" si="19"/>
        <v>0.42329964897235284</v>
      </c>
      <c r="AW23" s="16">
        <f t="shared" si="20"/>
        <v>0.14337778733955744</v>
      </c>
      <c r="AX23" s="16">
        <f t="shared" si="21"/>
        <v>0.43332256368808969</v>
      </c>
      <c r="AY23" s="16">
        <f t="shared" si="22"/>
        <v>3.201780258349963</v>
      </c>
      <c r="AZ23" s="16">
        <f t="shared" si="24"/>
        <v>0.10666625302917861</v>
      </c>
      <c r="BA23" s="17">
        <f>[1]A25d!I46</f>
        <v>2.8662249163575737E-2</v>
      </c>
      <c r="BB23" s="17">
        <f>[1]A25d!F46</f>
        <v>-8.2027627788660018E-2</v>
      </c>
      <c r="BC23" s="17">
        <f>[1]A0!R143</f>
        <v>3.2052453607320786E-2</v>
      </c>
      <c r="BD23" s="16">
        <f>BD22*(1+[1]A0!$R143)</f>
        <v>1.1722400468498346</v>
      </c>
      <c r="BE23" s="15">
        <f>[1]Rawdataincome2016!$JX47</f>
        <v>507.38569999999999</v>
      </c>
      <c r="BF23" s="22">
        <f>[1]A0!$P143</f>
        <v>41173.926781385882</v>
      </c>
      <c r="BJ23" s="4">
        <f t="shared" si="4"/>
        <v>-2.0000000008835173E-4</v>
      </c>
    </row>
    <row r="24" spans="1:62" x14ac:dyDescent="0.25">
      <c r="A24" s="33">
        <f t="shared" si="23"/>
        <v>1989</v>
      </c>
      <c r="B24" s="15">
        <f>[1]A1!B101</f>
        <v>857.11260300000004</v>
      </c>
      <c r="C24" s="15">
        <f t="shared" si="5"/>
        <v>839.37526326203488</v>
      </c>
      <c r="D24" s="15">
        <f>[1]A1!J101</f>
        <v>149.23319699999999</v>
      </c>
      <c r="E24" s="15">
        <f>[1]Dataincome!EE101</f>
        <v>22.533816000000002</v>
      </c>
      <c r="F24" s="15">
        <f t="shared" si="6"/>
        <v>126.69938099999999</v>
      </c>
      <c r="G24" s="15">
        <f t="shared" si="7"/>
        <v>561.6665428</v>
      </c>
      <c r="H24" s="16">
        <f t="shared" si="8"/>
        <v>0.67848953570098913</v>
      </c>
      <c r="I24" s="15">
        <f>[1]Dataincome!HM101</f>
        <v>7.6304999999999996</v>
      </c>
      <c r="J24" s="15">
        <f>[1]Dataincome!FA101</f>
        <v>504.5095</v>
      </c>
      <c r="K24" s="15">
        <f>0.7*[1]Dataincome!EV101</f>
        <v>49.526542800000001</v>
      </c>
      <c r="L24" s="15">
        <f>[1]Dataincome!GC101</f>
        <v>215.71340000000001</v>
      </c>
      <c r="M24" s="15">
        <f>[1]A12!C101*[1]Dataincome!F101</f>
        <v>104.70240466145144</v>
      </c>
      <c r="N24" s="15">
        <f t="shared" si="9"/>
        <v>111.01099533854857</v>
      </c>
      <c r="O24" s="15">
        <f>[1]Dataincome!GD101</f>
        <v>124.57779391438768</v>
      </c>
      <c r="P24" s="15">
        <f t="shared" si="10"/>
        <v>19.875389252936245</v>
      </c>
      <c r="Q24" s="15">
        <f t="shared" si="11"/>
        <v>581.5419320529362</v>
      </c>
      <c r="R24" s="15">
        <f t="shared" si="12"/>
        <v>118.64149533854857</v>
      </c>
      <c r="S24" s="15">
        <f t="shared" si="13"/>
        <v>462.90043671438764</v>
      </c>
      <c r="T24" s="16">
        <f t="shared" si="14"/>
        <v>0.20401193585426433</v>
      </c>
      <c r="U24" s="17">
        <f t="shared" si="15"/>
        <v>3.5386457512413205E-2</v>
      </c>
      <c r="V24" s="15">
        <f t="shared" si="16"/>
        <v>151.00933946203486</v>
      </c>
      <c r="W24" s="18">
        <f>[1]Dataincome!DD101</f>
        <v>24.361499999999996</v>
      </c>
      <c r="X24" s="18">
        <f>[1]Dataincome!DJ101+[1]Dataincome!DF101</f>
        <v>40.708733999999986</v>
      </c>
      <c r="Y24" s="15">
        <f>[1]A8!O101+[1]A8!Q101+[1]A8!R101</f>
        <v>64.713444262034869</v>
      </c>
      <c r="Z24" s="15">
        <f>0.3*[1]Dataincome!EV101</f>
        <v>21.225661200000001</v>
      </c>
      <c r="AA24" s="16">
        <f>[1]Dataincome!GO101*[1]Dataincome!GR101/V24</f>
        <v>0.1230377039767403</v>
      </c>
      <c r="AB24" s="15">
        <f>[1]Dataincome!EJ101</f>
        <v>12.451184000000001</v>
      </c>
      <c r="AC24" s="15">
        <f>[1]A8!P101</f>
        <v>18.599455737965137</v>
      </c>
      <c r="AD24" s="15">
        <f>[1]Dataincome!HI101-[1]Dataincome!HM101</f>
        <v>123.74409999999999</v>
      </c>
      <c r="AE24" s="15">
        <f>[1]Dataincome!HJ101+[1]Dataincome!HQ101</f>
        <v>116.87649999999999</v>
      </c>
      <c r="AF24" s="15">
        <f>[1]Dataincome!HN101</f>
        <v>6.8676000000000004</v>
      </c>
      <c r="AG24" s="15">
        <f>0.6*([1]Dataincome!HE101+[1]Dataincome!HN101+[1]Dataincome!HG101)</f>
        <v>6.5462599394167604</v>
      </c>
      <c r="AH24" s="15">
        <f>[1]Dataincome!I101</f>
        <v>-10.358020999999995</v>
      </c>
      <c r="AI24" s="15">
        <f>[1]Dataincome!GU101+[1]Dataincome!GV101+[1]Dataincome!GW101+[1]Dataincome!HA101+[1]Dataincome!HB101</f>
        <v>45.713171853187269</v>
      </c>
      <c r="AJ24" s="15">
        <f>[1]Dataincome!HG101+[1]Dataincome!HE101+[1]Dataincome!HN101</f>
        <v>10.910433232361267</v>
      </c>
      <c r="AK24" s="15">
        <f>[1]Dataincome!HC101+[1]Dataincome!HF101+[1]Dataincome!HJ101+[1]Dataincome!HQ101</f>
        <v>124.95819603050629</v>
      </c>
      <c r="AL24" s="15">
        <f>[1]Dataincome!HU101-[1]Dataincome!JP101</f>
        <v>29.767811803378549</v>
      </c>
      <c r="AM24" s="15">
        <f>[1]Dataincome!HT101+[1]Dataincome!JP101</f>
        <v>229.40179428223377</v>
      </c>
      <c r="AN24" s="16">
        <f t="shared" si="17"/>
        <v>0.27330063717951081</v>
      </c>
      <c r="AO24" s="15">
        <f>[1]Rawdataincome2016!JX48</f>
        <v>543.71640000000002</v>
      </c>
      <c r="AP24" s="16">
        <f t="shared" si="25"/>
        <v>0.22982237804580896</v>
      </c>
      <c r="AQ24" s="16">
        <f>[1]Datainvestment!$B48/B24</f>
        <v>4.8749137340592809E-2</v>
      </c>
      <c r="AR24" s="19">
        <f>[1]A20!B48</f>
        <v>2822.5367379999998</v>
      </c>
      <c r="AS24" s="20">
        <f t="shared" si="18"/>
        <v>1261.8521223221696</v>
      </c>
      <c r="AT24" s="21">
        <f>[1]A20!C48</f>
        <v>1177.7466156778301</v>
      </c>
      <c r="AU24" s="21">
        <f>[1]A20!Q48</f>
        <v>382.93799999999999</v>
      </c>
      <c r="AV24" s="16">
        <f t="shared" si="19"/>
        <v>0.41726529182835748</v>
      </c>
      <c r="AW24" s="16">
        <f t="shared" si="20"/>
        <v>0.13567157332072255</v>
      </c>
      <c r="AX24" s="16">
        <f t="shared" si="21"/>
        <v>0.44706313485091997</v>
      </c>
      <c r="AY24" s="16">
        <f t="shared" si="22"/>
        <v>3.2930757617152895</v>
      </c>
      <c r="AZ24" s="16">
        <f t="shared" si="24"/>
        <v>0.10040747149264749</v>
      </c>
      <c r="BA24" s="17">
        <f>[1]A25d!I47</f>
        <v>3.9483871482615562E-2</v>
      </c>
      <c r="BB24" s="17">
        <f>[1]A25d!F47</f>
        <v>0.14758817627711118</v>
      </c>
      <c r="BC24" s="17">
        <f>[1]A0!R144</f>
        <v>3.3030681312084198E-2</v>
      </c>
      <c r="BD24" s="16">
        <f>BD23*(1+[1]A0!$R144)</f>
        <v>1.2109599342585942</v>
      </c>
      <c r="BE24" s="15">
        <f>[1]Rawdataincome2016!$JX48</f>
        <v>543.71640000000002</v>
      </c>
      <c r="BF24" s="22">
        <f>[1]A0!$P144</f>
        <v>41521.717803575499</v>
      </c>
      <c r="BJ24" s="4">
        <f t="shared" si="4"/>
        <v>1.9999999825159875E-6</v>
      </c>
    </row>
    <row r="25" spans="1:62" x14ac:dyDescent="0.25">
      <c r="A25" s="33">
        <f t="shared" si="23"/>
        <v>1990</v>
      </c>
      <c r="B25" s="15">
        <f>[1]A1!B102</f>
        <v>903.58549099999993</v>
      </c>
      <c r="C25" s="15">
        <f t="shared" si="5"/>
        <v>889.37344909409467</v>
      </c>
      <c r="D25" s="15">
        <f>[1]A1!J102</f>
        <v>159.620609</v>
      </c>
      <c r="E25" s="15">
        <f>[1]Dataincome!EE102</f>
        <v>24.67889799999999</v>
      </c>
      <c r="F25" s="15">
        <f t="shared" si="6"/>
        <v>134.941711</v>
      </c>
      <c r="G25" s="15">
        <f t="shared" si="7"/>
        <v>598.55196430000001</v>
      </c>
      <c r="H25" s="16">
        <f t="shared" si="8"/>
        <v>0.68544641106302528</v>
      </c>
      <c r="I25" s="15">
        <f>[1]Dataincome!HM102</f>
        <v>8.2733999999999988</v>
      </c>
      <c r="J25" s="15">
        <f>[1]Dataincome!FA102</f>
        <v>538.12509999999997</v>
      </c>
      <c r="K25" s="15">
        <f>0.7*[1]Dataincome!EV102</f>
        <v>52.153464299999996</v>
      </c>
      <c r="L25" s="15">
        <f>[1]Dataincome!GC102</f>
        <v>228.4332</v>
      </c>
      <c r="M25" s="15">
        <f>[1]A12!C102*[1]Dataincome!F102</f>
        <v>112.6407518241605</v>
      </c>
      <c r="N25" s="15">
        <f t="shared" si="9"/>
        <v>115.7924481758395</v>
      </c>
      <c r="O25" s="15">
        <f>[1]Dataincome!GD102</f>
        <v>133.44821941873195</v>
      </c>
      <c r="P25" s="15">
        <f t="shared" si="10"/>
        <v>20.807467594571449</v>
      </c>
      <c r="Q25" s="15">
        <f t="shared" si="11"/>
        <v>619.35943189457146</v>
      </c>
      <c r="R25" s="15">
        <f t="shared" si="12"/>
        <v>124.06584817583949</v>
      </c>
      <c r="S25" s="15">
        <f t="shared" si="13"/>
        <v>495.29358371873195</v>
      </c>
      <c r="T25" s="16">
        <f t="shared" si="14"/>
        <v>0.20031316516216099</v>
      </c>
      <c r="U25" s="17">
        <f t="shared" si="15"/>
        <v>3.4763009455504035E-2</v>
      </c>
      <c r="V25" s="15">
        <f t="shared" si="16"/>
        <v>155.87977379409469</v>
      </c>
      <c r="W25" s="18">
        <f>[1]Dataincome!DD102</f>
        <v>23.827100000000002</v>
      </c>
      <c r="X25" s="18">
        <f>[1]Dataincome!DJ102+[1]Dataincome!DF102</f>
        <v>37.784605999999954</v>
      </c>
      <c r="Y25" s="15">
        <f>[1]A8!O102+[1]A8!Q102+[1]A8!R102</f>
        <v>71.916583094094733</v>
      </c>
      <c r="Z25" s="15">
        <f>0.3*[1]Dataincome!EV102</f>
        <v>22.351484699999997</v>
      </c>
      <c r="AA25" s="16">
        <f>[1]Dataincome!GO102*[1]Dataincome!GR102/V25</f>
        <v>0.11827875907326943</v>
      </c>
      <c r="AB25" s="15">
        <f>[1]Dataincome!EJ102</f>
        <v>12.177002000000002</v>
      </c>
      <c r="AC25" s="15">
        <f>[1]A8!P102</f>
        <v>18.675716905905265</v>
      </c>
      <c r="AD25" s="15">
        <f>[1]Dataincome!HI102-[1]Dataincome!HM102</f>
        <v>130.6722</v>
      </c>
      <c r="AE25" s="15">
        <f>[1]Dataincome!HJ102+[1]Dataincome!HQ102</f>
        <v>123.31959999999999</v>
      </c>
      <c r="AF25" s="15">
        <f>[1]Dataincome!HN102</f>
        <v>7.3526999999999996</v>
      </c>
      <c r="AG25" s="15">
        <f>0.6*([1]Dataincome!HE102+[1]Dataincome!HN102+[1]Dataincome!HG102)</f>
        <v>7.2824344499699993</v>
      </c>
      <c r="AH25" s="15">
        <f>[1]Dataincome!I102</f>
        <v>-12.371165999999999</v>
      </c>
      <c r="AI25" s="15">
        <f>[1]Dataincome!GU102+[1]Dataincome!GV102+[1]Dataincome!GW102+[1]Dataincome!HA102+[1]Dataincome!HB102</f>
        <v>49.189466735144528</v>
      </c>
      <c r="AJ25" s="15">
        <f>[1]Dataincome!HG102+[1]Dataincome!HE102+[1]Dataincome!HN102</f>
        <v>12.137390749950001</v>
      </c>
      <c r="AK25" s="15">
        <f>[1]Dataincome!HC102+[1]Dataincome!HF102+[1]Dataincome!HJ102+[1]Dataincome!HQ102</f>
        <v>133.27831048503541</v>
      </c>
      <c r="AL25" s="15">
        <f>[1]Dataincome!HU102-[1]Dataincome!JP102</f>
        <v>31.736316713718736</v>
      </c>
      <c r="AM25" s="15">
        <f>[1]Dataincome!HT102+[1]Dataincome!JP102</f>
        <v>241.9118638675493</v>
      </c>
      <c r="AN25" s="16">
        <f t="shared" si="17"/>
        <v>0.27200257002720046</v>
      </c>
      <c r="AO25" s="15">
        <f>[1]Rawdataincome2016!JX49</f>
        <v>573.40899999999999</v>
      </c>
      <c r="AP25" s="16">
        <f t="shared" si="25"/>
        <v>0.23243149389883208</v>
      </c>
      <c r="AQ25" s="16">
        <f>[1]Datainvestment!$B49/B25</f>
        <v>5.3395611683189376E-2</v>
      </c>
      <c r="AR25" s="19">
        <f>[1]A20!B49</f>
        <v>3003.1544464999997</v>
      </c>
      <c r="AS25" s="20">
        <f t="shared" si="18"/>
        <v>1340.7210888562349</v>
      </c>
      <c r="AT25" s="21">
        <f>[1]A20!C49</f>
        <v>1269.6548576437649</v>
      </c>
      <c r="AU25" s="21">
        <f>[1]A20!Q49</f>
        <v>392.77850000000001</v>
      </c>
      <c r="AV25" s="16">
        <f t="shared" si="19"/>
        <v>0.42277374682593266</v>
      </c>
      <c r="AW25" s="16">
        <f t="shared" si="20"/>
        <v>0.130788644739121</v>
      </c>
      <c r="AX25" s="16">
        <f t="shared" si="21"/>
        <v>0.44643760843494634</v>
      </c>
      <c r="AY25" s="16">
        <f t="shared" si="22"/>
        <v>3.3235974641164305</v>
      </c>
      <c r="AZ25" s="16">
        <f t="shared" si="24"/>
        <v>0.10064860776906132</v>
      </c>
      <c r="BA25" s="17">
        <f>[1]A25d!I48</f>
        <v>4.5355678537187805E-2</v>
      </c>
      <c r="BB25" s="17">
        <f>[1]A25d!F48</f>
        <v>9.3927666761618456E-2</v>
      </c>
      <c r="BC25" s="17">
        <f>[1]A0!R145</f>
        <v>2.6674738153815269E-2</v>
      </c>
      <c r="BD25" s="16">
        <f>BD24*(1+[1]A0!$R145)</f>
        <v>1.2432619734197035</v>
      </c>
      <c r="BE25" s="15">
        <f>[1]Rawdataincome2016!$JX49</f>
        <v>573.40899999999999</v>
      </c>
      <c r="BF25" s="22">
        <f>[1]A0!$P145</f>
        <v>41759.366726079679</v>
      </c>
      <c r="BJ25" s="4">
        <f t="shared" si="4"/>
        <v>9.5923269327613525E-14</v>
      </c>
    </row>
    <row r="26" spans="1:62" x14ac:dyDescent="0.25">
      <c r="A26" s="33">
        <f t="shared" si="23"/>
        <v>1991</v>
      </c>
      <c r="B26" s="15">
        <f>[1]A1!B103</f>
        <v>929.59373299999993</v>
      </c>
      <c r="C26" s="15">
        <f t="shared" si="5"/>
        <v>919.04764476036507</v>
      </c>
      <c r="D26" s="15">
        <f>[1]A1!J103</f>
        <v>171.87626699999998</v>
      </c>
      <c r="E26" s="15">
        <f>[1]Dataincome!EE103</f>
        <v>26.634698999999998</v>
      </c>
      <c r="F26" s="15">
        <f t="shared" si="6"/>
        <v>145.24156799999997</v>
      </c>
      <c r="G26" s="15">
        <f t="shared" si="7"/>
        <v>622.81989990000011</v>
      </c>
      <c r="H26" s="16">
        <f t="shared" si="8"/>
        <v>0.69356726662197488</v>
      </c>
      <c r="I26" s="15">
        <f>[1]Dataincome!HM103</f>
        <v>8.7264999999999997</v>
      </c>
      <c r="J26" s="15">
        <f>[1]Dataincome!FA103</f>
        <v>562.78280000000007</v>
      </c>
      <c r="K26" s="15">
        <f>0.7*[1]Dataincome!EV103</f>
        <v>51.3105999</v>
      </c>
      <c r="L26" s="15">
        <f>[1]Dataincome!GC103</f>
        <v>237.38079999999999</v>
      </c>
      <c r="M26" s="15">
        <f>[1]A12!C103*[1]Dataincome!F103</f>
        <v>121.19234835217442</v>
      </c>
      <c r="N26" s="15">
        <f t="shared" si="9"/>
        <v>116.18845164782557</v>
      </c>
      <c r="O26" s="15">
        <f>[1]Dataincome!GD103</f>
        <v>143.10823291790211</v>
      </c>
      <c r="P26" s="15">
        <f t="shared" si="10"/>
        <v>21.915884565727694</v>
      </c>
      <c r="Q26" s="15">
        <f t="shared" si="11"/>
        <v>644.73578446572787</v>
      </c>
      <c r="R26" s="15">
        <f t="shared" si="12"/>
        <v>124.91495164782557</v>
      </c>
      <c r="S26" s="15">
        <f t="shared" si="13"/>
        <v>519.82083281790233</v>
      </c>
      <c r="T26" s="16">
        <f t="shared" si="14"/>
        <v>0.19374595711534554</v>
      </c>
      <c r="U26" s="17">
        <f t="shared" si="15"/>
        <v>3.5188157233329465E-2</v>
      </c>
      <c r="V26" s="15">
        <f t="shared" si="16"/>
        <v>150.98617686036505</v>
      </c>
      <c r="W26" s="18">
        <f>[1]Dataincome!DD103</f>
        <v>21.886199999999999</v>
      </c>
      <c r="X26" s="18">
        <f>[1]Dataincome!DJ103+[1]Dataincome!DF103</f>
        <v>31.078272000000005</v>
      </c>
      <c r="Y26" s="15">
        <f>[1]A8!O103+[1]A8!Q103+[1]A8!R103</f>
        <v>76.03144776036504</v>
      </c>
      <c r="Z26" s="15">
        <f>0.3*[1]Dataincome!EV103</f>
        <v>21.990257100000001</v>
      </c>
      <c r="AA26" s="16">
        <f>[1]Dataincome!GO103*[1]Dataincome!GR103/V26</f>
        <v>0.11112318282405853</v>
      </c>
      <c r="AB26" s="15">
        <f>[1]Dataincome!EJ103</f>
        <v>15.843601000000003</v>
      </c>
      <c r="AC26" s="15">
        <f>[1]A8!P103</f>
        <v>17.915952239634962</v>
      </c>
      <c r="AD26" s="15">
        <f>[1]Dataincome!HI103-[1]Dataincome!HM103</f>
        <v>134.5429</v>
      </c>
      <c r="AE26" s="15">
        <f>[1]Dataincome!HJ103+[1]Dataincome!HQ103</f>
        <v>127.032</v>
      </c>
      <c r="AF26" s="15">
        <f>[1]Dataincome!HN103</f>
        <v>7.5110000000000001</v>
      </c>
      <c r="AG26" s="15">
        <f>0.6*([1]Dataincome!HE103+[1]Dataincome!HN103+[1]Dataincome!HG103)</f>
        <v>7.7031705220259994</v>
      </c>
      <c r="AH26" s="15">
        <f>[1]Dataincome!I103</f>
        <v>-12.514196999999998</v>
      </c>
      <c r="AI26" s="15">
        <f>[1]Dataincome!GU103+[1]Dataincome!GV103+[1]Dataincome!GW103+[1]Dataincome!HA103+[1]Dataincome!HB103</f>
        <v>51.668899442559045</v>
      </c>
      <c r="AJ26" s="15">
        <f>[1]Dataincome!HG103+[1]Dataincome!HE103+[1]Dataincome!HN103</f>
        <v>12.83861753671</v>
      </c>
      <c r="AK26" s="15">
        <f>[1]Dataincome!HC103+[1]Dataincome!HF103+[1]Dataincome!HJ103+[1]Dataincome!HQ103</f>
        <v>136.99574898881474</v>
      </c>
      <c r="AL26" s="15">
        <f>[1]Dataincome!HU103-[1]Dataincome!JP103</f>
        <v>33.0625435866109</v>
      </c>
      <c r="AM26" s="15">
        <f>[1]Dataincome!HT103+[1]Dataincome!JP103</f>
        <v>255.93672349548697</v>
      </c>
      <c r="AN26" s="16">
        <f t="shared" si="17"/>
        <v>0.27848036492408462</v>
      </c>
      <c r="AO26" s="15">
        <f>[1]Rawdataincome2016!JX50</f>
        <v>592.51089999999999</v>
      </c>
      <c r="AP26" s="16">
        <f t="shared" si="25"/>
        <v>0.23121220046553531</v>
      </c>
      <c r="AQ26" s="16">
        <f>[1]Datainvestment!$B50/B26</f>
        <v>6.084023374111968E-2</v>
      </c>
      <c r="AR26" s="19">
        <f>[1]A20!B50</f>
        <v>3081.823594</v>
      </c>
      <c r="AS26" s="20">
        <f t="shared" si="18"/>
        <v>1383.1856420554773</v>
      </c>
      <c r="AT26" s="21">
        <f>[1]A20!C50</f>
        <v>1313.0224519445228</v>
      </c>
      <c r="AU26" s="21">
        <f>[1]A20!Q50</f>
        <v>385.6155</v>
      </c>
      <c r="AV26" s="16">
        <f t="shared" si="19"/>
        <v>0.42605373471111235</v>
      </c>
      <c r="AW26" s="16">
        <f t="shared" si="20"/>
        <v>0.12512575370983417</v>
      </c>
      <c r="AX26" s="16">
        <f t="shared" si="21"/>
        <v>0.4488205115790535</v>
      </c>
      <c r="AY26" s="16">
        <f t="shared" si="22"/>
        <v>3.3152370595854697</v>
      </c>
      <c r="AZ26" s="16">
        <f t="shared" si="24"/>
        <v>0.10500511542627376</v>
      </c>
      <c r="BA26" s="17">
        <f>[1]A25d!I49</f>
        <v>2.4962981320489241E-2</v>
      </c>
      <c r="BB26" s="17">
        <f>[1]A25d!F49</f>
        <v>-0.13411469818249022</v>
      </c>
      <c r="BC26" s="17">
        <f>[1]A0!R146</f>
        <v>2.578447014093399E-2</v>
      </c>
      <c r="BD26" s="16">
        <f>BD25*(1+[1]A0!$R146)</f>
        <v>1.2753188246507026</v>
      </c>
      <c r="BE26" s="15">
        <f>[1]Rawdataincome2016!$JX50</f>
        <v>592.51089999999999</v>
      </c>
      <c r="BF26" s="22">
        <f>[1]A0!$P146</f>
        <v>42144.238227962283</v>
      </c>
      <c r="BJ26" s="4">
        <f t="shared" si="4"/>
        <v>-6.0000000027393696E-4</v>
      </c>
    </row>
    <row r="27" spans="1:62" x14ac:dyDescent="0.25">
      <c r="A27" s="33">
        <f t="shared" si="23"/>
        <v>1992</v>
      </c>
      <c r="B27" s="15">
        <f>[1]A1!B104</f>
        <v>965.78407600000003</v>
      </c>
      <c r="C27" s="15">
        <f t="shared" si="5"/>
        <v>956.32221067962428</v>
      </c>
      <c r="D27" s="15">
        <f>[1]A1!J104</f>
        <v>177.79492400000001</v>
      </c>
      <c r="E27" s="15">
        <f>[1]Dataincome!EE104</f>
        <v>27.458347000000003</v>
      </c>
      <c r="F27" s="15">
        <f t="shared" si="6"/>
        <v>150.33657700000001</v>
      </c>
      <c r="G27" s="15">
        <f t="shared" si="7"/>
        <v>646.70799279999994</v>
      </c>
      <c r="H27" s="16">
        <f t="shared" si="8"/>
        <v>0.69531808470873824</v>
      </c>
      <c r="I27" s="15">
        <f>[1]Dataincome!HM104</f>
        <v>10.029399999999999</v>
      </c>
      <c r="J27" s="15">
        <f>[1]Dataincome!FA104</f>
        <v>583.79169999999999</v>
      </c>
      <c r="K27" s="15">
        <f>0.7*[1]Dataincome!EV104</f>
        <v>52.886892799999991</v>
      </c>
      <c r="L27" s="15">
        <f>[1]Dataincome!GC104</f>
        <v>249.2131</v>
      </c>
      <c r="M27" s="15">
        <f>[1]A12!C104*[1]Dataincome!F104</f>
        <v>128.62607640896272</v>
      </c>
      <c r="N27" s="15">
        <f t="shared" si="9"/>
        <v>120.58702359103728</v>
      </c>
      <c r="O27" s="15">
        <f>[1]Dataincome!GD104</f>
        <v>153.44521757548131</v>
      </c>
      <c r="P27" s="15">
        <f t="shared" si="10"/>
        <v>24.819141166518591</v>
      </c>
      <c r="Q27" s="15">
        <f t="shared" si="11"/>
        <v>671.52713396651848</v>
      </c>
      <c r="R27" s="15">
        <f t="shared" si="12"/>
        <v>130.61642359103729</v>
      </c>
      <c r="S27" s="15">
        <f t="shared" si="13"/>
        <v>540.91071037548113</v>
      </c>
      <c r="T27" s="16">
        <f t="shared" si="14"/>
        <v>0.19450654632452971</v>
      </c>
      <c r="U27" s="17">
        <f t="shared" si="15"/>
        <v>3.837766262801412E-2</v>
      </c>
      <c r="V27" s="15">
        <f t="shared" si="16"/>
        <v>159.2776408796243</v>
      </c>
      <c r="W27" s="18">
        <f>[1]Dataincome!DD104</f>
        <v>17.573999999999998</v>
      </c>
      <c r="X27" s="18">
        <f>[1]Dataincome!DJ104+[1]Dataincome!DF104</f>
        <v>37.909518000000027</v>
      </c>
      <c r="Y27" s="15">
        <f>[1]A8!O104+[1]A8!Q104+[1]A8!R104</f>
        <v>81.128311679624261</v>
      </c>
      <c r="Z27" s="15">
        <f>0.3*[1]Dataincome!EV104</f>
        <v>22.665811199999997</v>
      </c>
      <c r="AA27" s="16">
        <f>[1]Dataincome!GO104*[1]Dataincome!GR104/V27</f>
        <v>8.4419841849875457E-2</v>
      </c>
      <c r="AB27" s="15">
        <f>[1]Dataincome!EJ104</f>
        <v>22.194153</v>
      </c>
      <c r="AC27" s="15">
        <f>[1]A8!P104</f>
        <v>16.854788320375746</v>
      </c>
      <c r="AD27" s="15">
        <f>[1]Dataincome!HI104-[1]Dataincome!HM104</f>
        <v>136.499</v>
      </c>
      <c r="AE27" s="15">
        <f>[1]Dataincome!HJ104+[1]Dataincome!HQ104</f>
        <v>128.84369999999998</v>
      </c>
      <c r="AF27" s="15">
        <f>[1]Dataincome!HN104</f>
        <v>7.6553000000000004</v>
      </c>
      <c r="AG27" s="15">
        <f>0.6*([1]Dataincome!HE104+[1]Dataincome!HN104+[1]Dataincome!HG104)</f>
        <v>7.8574521788470886</v>
      </c>
      <c r="AH27" s="15">
        <f>[1]Dataincome!I104</f>
        <v>-15.749400000000001</v>
      </c>
      <c r="AI27" s="15">
        <f>[1]Dataincome!GU104+[1]Dataincome!GV104+[1]Dataincome!GW104+[1]Dataincome!HA104+[1]Dataincome!HB104</f>
        <v>54.354683257767327</v>
      </c>
      <c r="AJ27" s="15">
        <f>[1]Dataincome!HG104+[1]Dataincome!HE104+[1]Dataincome!HN104</f>
        <v>13.095753631411815</v>
      </c>
      <c r="AK27" s="15">
        <f>[1]Dataincome!HC104+[1]Dataincome!HF104+[1]Dataincome!HJ104+[1]Dataincome!HQ104</f>
        <v>142.15396011232443</v>
      </c>
      <c r="AL27" s="15">
        <f>[1]Dataincome!HU104-[1]Dataincome!JP104</f>
        <v>34.634277893960899</v>
      </c>
      <c r="AM27" s="15">
        <f>[1]Dataincome!HT104+[1]Dataincome!JP104</f>
        <v>271.95150453055777</v>
      </c>
      <c r="AN27" s="16">
        <f t="shared" si="17"/>
        <v>0.28437225601744781</v>
      </c>
      <c r="AO27" s="15">
        <f>[1]Rawdataincome2016!JX51</f>
        <v>613.68100000000004</v>
      </c>
      <c r="AP27" s="16">
        <f t="shared" si="25"/>
        <v>0.23164145559716598</v>
      </c>
      <c r="AQ27" s="16">
        <f>[1]Datainvestment!$B51/B27</f>
        <v>6.8551865417172189E-2</v>
      </c>
      <c r="AR27" s="19">
        <f>[1]A20!B51</f>
        <v>3139.3735265</v>
      </c>
      <c r="AS27" s="20">
        <f t="shared" si="18"/>
        <v>1453.4355875819838</v>
      </c>
      <c r="AT27" s="21">
        <f>[1]A20!C51</f>
        <v>1306.9269389180163</v>
      </c>
      <c r="AU27" s="21">
        <f>[1]A20!Q51</f>
        <v>379.01099999999997</v>
      </c>
      <c r="AV27" s="16">
        <f t="shared" si="19"/>
        <v>0.4163018283380483</v>
      </c>
      <c r="AW27" s="16">
        <f t="shared" si="20"/>
        <v>0.1207282270812001</v>
      </c>
      <c r="AX27" s="16">
        <f t="shared" si="21"/>
        <v>0.46296994458075164</v>
      </c>
      <c r="AY27" s="16">
        <f t="shared" si="22"/>
        <v>3.2505956605770336</v>
      </c>
      <c r="AZ27" s="16">
        <f t="shared" si="24"/>
        <v>0.10343532130660726</v>
      </c>
      <c r="BA27" s="17">
        <f>[1]A25d!I50</f>
        <v>-1.3425616094608572E-2</v>
      </c>
      <c r="BB27" s="17">
        <f>[1]A25d!F50</f>
        <v>6.2793841259607408E-3</v>
      </c>
      <c r="BC27" s="17">
        <f>[1]A0!R147</f>
        <v>2.0353535190224648E-2</v>
      </c>
      <c r="BD27" s="16">
        <f>BD26*(1+[1]A0!$R147)</f>
        <v>1.3012760712269866</v>
      </c>
      <c r="BE27" s="15">
        <f>[1]Rawdataincome2016!$JX51</f>
        <v>613.68100000000004</v>
      </c>
      <c r="BF27" s="22">
        <f>[1]A0!$P147</f>
        <v>42565.555895155201</v>
      </c>
      <c r="BJ27" s="4">
        <f t="shared" si="4"/>
        <v>-9.900000001294984E-5</v>
      </c>
    </row>
    <row r="28" spans="1:62" x14ac:dyDescent="0.25">
      <c r="A28" s="33">
        <f t="shared" si="23"/>
        <v>1993</v>
      </c>
      <c r="B28" s="15">
        <f>[1]A1!B105</f>
        <v>974.94430999999986</v>
      </c>
      <c r="C28" s="15">
        <f t="shared" si="5"/>
        <v>963.47488518441423</v>
      </c>
      <c r="D28" s="15">
        <f>[1]A1!J105</f>
        <v>181.47719000000001</v>
      </c>
      <c r="E28" s="15">
        <f>[1]Dataincome!EE105</f>
        <v>27.962531999999989</v>
      </c>
      <c r="F28" s="15">
        <f t="shared" si="6"/>
        <v>153.51465800000003</v>
      </c>
      <c r="G28" s="15">
        <f t="shared" si="7"/>
        <v>654.95429509999985</v>
      </c>
      <c r="H28" s="16">
        <f t="shared" si="8"/>
        <v>0.7005075737100207</v>
      </c>
      <c r="I28" s="15">
        <f>[1]Dataincome!HM105</f>
        <v>10.698499999999999</v>
      </c>
      <c r="J28" s="15">
        <f>[1]Dataincome!FA105</f>
        <v>593.61709999999994</v>
      </c>
      <c r="K28" s="15">
        <f>0.7*[1]Dataincome!EV105</f>
        <v>50.638695099999985</v>
      </c>
      <c r="L28" s="15">
        <f>[1]Dataincome!GC105</f>
        <v>254.85389999999998</v>
      </c>
      <c r="M28" s="15">
        <f>[1]A12!C105*[1]Dataincome!F105</f>
        <v>132.03373345680353</v>
      </c>
      <c r="N28" s="15">
        <f t="shared" si="9"/>
        <v>122.82016654319645</v>
      </c>
      <c r="O28" s="15">
        <f>[1]Dataincome!GD105</f>
        <v>160.0353114572938</v>
      </c>
      <c r="P28" s="15">
        <f t="shared" si="10"/>
        <v>28.001578000490269</v>
      </c>
      <c r="Q28" s="15">
        <f t="shared" si="11"/>
        <v>682.95587310049018</v>
      </c>
      <c r="R28" s="15">
        <f t="shared" si="12"/>
        <v>133.51866654319645</v>
      </c>
      <c r="S28" s="15">
        <f t="shared" si="13"/>
        <v>549.43720655729373</v>
      </c>
      <c r="T28" s="16">
        <f t="shared" si="14"/>
        <v>0.19550116164467116</v>
      </c>
      <c r="U28" s="17">
        <f t="shared" si="15"/>
        <v>4.2753484036951006E-2</v>
      </c>
      <c r="V28" s="15">
        <f t="shared" si="16"/>
        <v>155.00593208441435</v>
      </c>
      <c r="W28" s="18">
        <f>[1]Dataincome!DD105</f>
        <v>17.9057</v>
      </c>
      <c r="X28" s="18">
        <f>[1]Dataincome!DJ105+[1]Dataincome!DF105</f>
        <v>31.644118000000034</v>
      </c>
      <c r="Y28" s="15">
        <f>[1]A8!O105+[1]A8!Q105+[1]A8!R105</f>
        <v>83.753816184414319</v>
      </c>
      <c r="Z28" s="15">
        <f>0.3*[1]Dataincome!EV105</f>
        <v>21.702297899999994</v>
      </c>
      <c r="AA28" s="16">
        <f>[1]Dataincome!GO105*[1]Dataincome!GR105/V28</f>
        <v>8.875104943641203E-2</v>
      </c>
      <c r="AB28" s="15">
        <f>[1]Dataincome!EJ105</f>
        <v>27.317868000000001</v>
      </c>
      <c r="AC28" s="15">
        <f>[1]A8!P105</f>
        <v>15.970283815585695</v>
      </c>
      <c r="AD28" s="15">
        <f>[1]Dataincome!HI105-[1]Dataincome!HM105</f>
        <v>140.90770000000001</v>
      </c>
      <c r="AE28" s="15">
        <f>[1]Dataincome!HJ105+[1]Dataincome!HQ105</f>
        <v>132.52119999999999</v>
      </c>
      <c r="AF28" s="15">
        <f>[1]Dataincome!HN105</f>
        <v>8.3864999999999998</v>
      </c>
      <c r="AG28" s="15">
        <f>0.6*([1]Dataincome!HE105+[1]Dataincome!HN105+[1]Dataincome!HG105)</f>
        <v>8.2473578608049003</v>
      </c>
      <c r="AH28" s="15">
        <f>[1]Dataincome!I105</f>
        <v>-19.211869</v>
      </c>
      <c r="AI28" s="15">
        <f>[1]Dataincome!GU105+[1]Dataincome!GV105+[1]Dataincome!GW105+[1]Dataincome!HA105+[1]Dataincome!HB105</f>
        <v>53.605967262446654</v>
      </c>
      <c r="AJ28" s="15">
        <f>[1]Dataincome!HG105+[1]Dataincome!HE105+[1]Dataincome!HN105</f>
        <v>13.745596434674834</v>
      </c>
      <c r="AK28" s="15">
        <f>[1]Dataincome!HC105+[1]Dataincome!HF105+[1]Dataincome!HJ105+[1]Dataincome!HQ105</f>
        <v>144.66677149569259</v>
      </c>
      <c r="AL28" s="15">
        <f>[1]Dataincome!HU105-[1]Dataincome!JP105</f>
        <v>37.68801515223123</v>
      </c>
      <c r="AM28" s="15">
        <f>[1]Dataincome!HT105+[1]Dataincome!JP105</f>
        <v>289.16027339047497</v>
      </c>
      <c r="AN28" s="16">
        <f t="shared" si="17"/>
        <v>0.30012227390351554</v>
      </c>
      <c r="AO28" s="15">
        <f>[1]Rawdataincome2016!JX52</f>
        <v>622.64440000000002</v>
      </c>
      <c r="AP28" s="16">
        <f t="shared" si="25"/>
        <v>0.23234252407263695</v>
      </c>
      <c r="AQ28" s="16">
        <f>[1]Datainvestment!$B52/B28</f>
        <v>7.6206711745412437E-2</v>
      </c>
      <c r="AR28" s="19">
        <f>[1]A20!B52</f>
        <v>3203.2763344999998</v>
      </c>
      <c r="AS28" s="20">
        <f t="shared" si="18"/>
        <v>1538.6975993325498</v>
      </c>
      <c r="AT28" s="21">
        <f>[1]A20!C52</f>
        <v>1281.30723516745</v>
      </c>
      <c r="AU28" s="21">
        <f>[1]A20!Q52</f>
        <v>383.27150000000006</v>
      </c>
      <c r="AV28" s="16">
        <f t="shared" si="19"/>
        <v>0.39999897023166114</v>
      </c>
      <c r="AW28" s="16">
        <f t="shared" si="20"/>
        <v>0.11964983971943995</v>
      </c>
      <c r="AX28" s="16">
        <f t="shared" si="21"/>
        <v>0.48035119004889892</v>
      </c>
      <c r="AY28" s="16">
        <f t="shared" si="22"/>
        <v>3.2855992918200632</v>
      </c>
      <c r="AZ28" s="16">
        <f t="shared" si="24"/>
        <v>9.9769219154297123E-2</v>
      </c>
      <c r="BA28" s="17">
        <f>[1]A25d!I51</f>
        <v>-3.6650340773783485E-2</v>
      </c>
      <c r="BB28" s="17">
        <f>[1]A25d!F51</f>
        <v>-7.1853077703299961E-3</v>
      </c>
      <c r="BC28" s="17">
        <f>[1]A0!R148</f>
        <v>1.6200670972466469E-2</v>
      </c>
      <c r="BD28" s="16">
        <f>BD27*(1+[1]A0!$R148)</f>
        <v>1.3223576167012789</v>
      </c>
      <c r="BE28" s="15">
        <f>[1]Rawdataincome2016!$JX52</f>
        <v>622.64440000000002</v>
      </c>
      <c r="BF28" s="22">
        <f>[1]A0!$P148</f>
        <v>42987.72985565041</v>
      </c>
      <c r="BJ28" s="4">
        <f t="shared" si="4"/>
        <v>9.9999999996214228E-5</v>
      </c>
    </row>
    <row r="29" spans="1:62" x14ac:dyDescent="0.25">
      <c r="A29" s="33">
        <f t="shared" si="23"/>
        <v>1994</v>
      </c>
      <c r="B29" s="15">
        <f>[1]A1!B106</f>
        <v>1006.908082</v>
      </c>
      <c r="C29" s="15">
        <f t="shared" si="5"/>
        <v>985.40105541741787</v>
      </c>
      <c r="D29" s="15">
        <f>[1]A1!J106</f>
        <v>185.29301800000002</v>
      </c>
      <c r="E29" s="15">
        <f>[1]Dataincome!EE106</f>
        <v>28.40905699999999</v>
      </c>
      <c r="F29" s="15">
        <f t="shared" si="6"/>
        <v>156.88396100000003</v>
      </c>
      <c r="G29" s="15">
        <f t="shared" si="7"/>
        <v>670.11690290000001</v>
      </c>
      <c r="H29" s="16">
        <f t="shared" si="8"/>
        <v>0.6936218697439116</v>
      </c>
      <c r="I29" s="15">
        <f>[1]Dataincome!HM106</f>
        <v>11.76</v>
      </c>
      <c r="J29" s="15">
        <f>[1]Dataincome!FA106</f>
        <v>606.28660000000002</v>
      </c>
      <c r="K29" s="15">
        <f>0.7*[1]Dataincome!EV106</f>
        <v>52.070302900000002</v>
      </c>
      <c r="L29" s="15">
        <f>[1]Dataincome!GC106</f>
        <v>260.13679999999999</v>
      </c>
      <c r="M29" s="15">
        <f>[1]A12!C106*[1]Dataincome!F106</f>
        <v>136.35327510193133</v>
      </c>
      <c r="N29" s="15">
        <f t="shared" si="9"/>
        <v>123.78352489806866</v>
      </c>
      <c r="O29" s="15">
        <f>[1]Dataincome!GD106</f>
        <v>164.64983869902716</v>
      </c>
      <c r="P29" s="15">
        <f t="shared" si="10"/>
        <v>28.296563597095826</v>
      </c>
      <c r="Q29" s="15">
        <f t="shared" si="11"/>
        <v>698.4134664970959</v>
      </c>
      <c r="R29" s="15">
        <f t="shared" si="12"/>
        <v>135.54352489806865</v>
      </c>
      <c r="S29" s="15">
        <f t="shared" si="13"/>
        <v>562.86994159902724</v>
      </c>
      <c r="T29" s="16">
        <f t="shared" si="14"/>
        <v>0.19407346994308317</v>
      </c>
      <c r="U29" s="17">
        <f t="shared" si="15"/>
        <v>4.2226309282215713E-2</v>
      </c>
      <c r="V29" s="15">
        <f t="shared" si="16"/>
        <v>158.40019151741788</v>
      </c>
      <c r="W29" s="18">
        <f>[1]Dataincome!DD106</f>
        <v>19.2926</v>
      </c>
      <c r="X29" s="18">
        <f>[1]Dataincome!DJ106+[1]Dataincome!DF106</f>
        <v>36.169023000000038</v>
      </c>
      <c r="Y29" s="15">
        <f>[1]A8!O106+[1]A8!Q106+[1]A8!R106</f>
        <v>80.622724417417842</v>
      </c>
      <c r="Z29" s="15">
        <f>0.3*[1]Dataincome!EV106</f>
        <v>22.315844100000003</v>
      </c>
      <c r="AA29" s="16">
        <f>[1]Dataincome!GO106*[1]Dataincome!GR106/V29</f>
        <v>9.3585832132541735E-2</v>
      </c>
      <c r="AB29" s="15">
        <f>[1]Dataincome!EJ106</f>
        <v>33.738843000000003</v>
      </c>
      <c r="AC29" s="15">
        <f>[1]A8!P106</f>
        <v>14.933775582582156</v>
      </c>
      <c r="AD29" s="15">
        <f>[1]Dataincome!HI106-[1]Dataincome!HM106</f>
        <v>152.0188</v>
      </c>
      <c r="AE29" s="15">
        <f>[1]Dataincome!HJ106+[1]Dataincome!HQ106</f>
        <v>143.11429999999999</v>
      </c>
      <c r="AF29" s="15">
        <f>[1]Dataincome!HN106</f>
        <v>8.9046000000000003</v>
      </c>
      <c r="AG29" s="15">
        <f>0.6*([1]Dataincome!HE106+[1]Dataincome!HN106+[1]Dataincome!HG106)</f>
        <v>8.8411433702514035</v>
      </c>
      <c r="AH29" s="15">
        <f>[1]Dataincome!I106</f>
        <v>-22.300431</v>
      </c>
      <c r="AI29" s="15">
        <f>[1]Dataincome!GU106+[1]Dataincome!GV106+[1]Dataincome!GW106+[1]Dataincome!HA106+[1]Dataincome!HB106</f>
        <v>59.31518858644651</v>
      </c>
      <c r="AJ29" s="15">
        <f>[1]Dataincome!HG106+[1]Dataincome!HE106+[1]Dataincome!HN106</f>
        <v>14.735238950419006</v>
      </c>
      <c r="AK29" s="15">
        <f>[1]Dataincome!HC106+[1]Dataincome!HF106+[1]Dataincome!HJ106+[1]Dataincome!HQ106</f>
        <v>155.97536104958098</v>
      </c>
      <c r="AL29" s="15">
        <f>[1]Dataincome!HU106-[1]Dataincome!JP106</f>
        <v>39.646958322795996</v>
      </c>
      <c r="AM29" s="15">
        <f>[1]Dataincome!HT106+[1]Dataincome!JP106</f>
        <v>295.76870297817686</v>
      </c>
      <c r="AN29" s="16">
        <f t="shared" si="17"/>
        <v>0.30015058473109574</v>
      </c>
      <c r="AO29" s="15">
        <f>[1]Rawdataincome2016!JX53</f>
        <v>638.77670000000001</v>
      </c>
      <c r="AP29" s="16">
        <f t="shared" si="25"/>
        <v>0.24417822542616377</v>
      </c>
      <c r="AQ29" s="16">
        <f>[1]Datainvestment!$B53/B29</f>
        <v>6.8484404120613657E-2</v>
      </c>
      <c r="AR29" s="19">
        <f>[1]A20!B53</f>
        <v>3259.916647</v>
      </c>
      <c r="AS29" s="20">
        <f t="shared" si="18"/>
        <v>1577.9855978587329</v>
      </c>
      <c r="AT29" s="21">
        <f>[1]A20!C53</f>
        <v>1287.905049141267</v>
      </c>
      <c r="AU29" s="21">
        <f>[1]A20!Q53</f>
        <v>394.02600000000001</v>
      </c>
      <c r="AV29" s="16">
        <f t="shared" si="19"/>
        <v>0.39507299989602063</v>
      </c>
      <c r="AW29" s="16">
        <f t="shared" si="20"/>
        <v>0.12086996161776403</v>
      </c>
      <c r="AX29" s="16">
        <f t="shared" si="21"/>
        <v>0.48405703848621529</v>
      </c>
      <c r="AY29" s="16">
        <f t="shared" si="22"/>
        <v>3.2375513766111572</v>
      </c>
      <c r="AZ29" s="16">
        <f t="shared" si="24"/>
        <v>9.9420401056185589E-2</v>
      </c>
      <c r="BA29" s="17">
        <f>[1]A25d!I52</f>
        <v>-2.0123362444793402E-2</v>
      </c>
      <c r="BB29" s="17">
        <f>[1]A25d!F52</f>
        <v>4.3479863088126569E-2</v>
      </c>
      <c r="BC29" s="17">
        <f>[1]A0!R149</f>
        <v>9.1413035988807678E-3</v>
      </c>
      <c r="BD29" s="16">
        <f>BD28*(1+[1]A0!$R149)</f>
        <v>1.3344456891418377</v>
      </c>
      <c r="BE29" s="15">
        <f>[1]Rawdataincome2016!$JX53</f>
        <v>638.77670000000001</v>
      </c>
      <c r="BF29" s="22">
        <f>[1]A0!$P149</f>
        <v>43355.214048398826</v>
      </c>
      <c r="BJ29" s="4">
        <f t="shared" si="4"/>
        <v>1.1013412404281553E-13</v>
      </c>
    </row>
    <row r="30" spans="1:62" x14ac:dyDescent="0.25">
      <c r="A30" s="33">
        <f t="shared" si="23"/>
        <v>1995</v>
      </c>
      <c r="B30" s="15">
        <f>[1]A1!B107</f>
        <v>1042.160022</v>
      </c>
      <c r="C30" s="15">
        <f t="shared" si="5"/>
        <v>1014.1732142473297</v>
      </c>
      <c r="D30" s="15">
        <f>[1]A1!J107</f>
        <v>188.45227799999998</v>
      </c>
      <c r="E30" s="15">
        <f>[1]Dataincome!EE107</f>
        <v>28.231737000000003</v>
      </c>
      <c r="F30" s="15">
        <f t="shared" si="6"/>
        <v>160.22054099999997</v>
      </c>
      <c r="G30" s="15">
        <f t="shared" si="7"/>
        <v>693.7613771</v>
      </c>
      <c r="H30" s="16">
        <f t="shared" si="8"/>
        <v>0.69385256897192016</v>
      </c>
      <c r="I30" s="15">
        <f>[1]Dataincome!HM107</f>
        <v>12.7119</v>
      </c>
      <c r="J30" s="15">
        <f>[1]Dataincome!FA107</f>
        <v>627.97109999999998</v>
      </c>
      <c r="K30" s="15">
        <f>0.7*[1]Dataincome!EV107</f>
        <v>53.078377100000004</v>
      </c>
      <c r="L30" s="15">
        <f>[1]Dataincome!GC107</f>
        <v>269.04240000000004</v>
      </c>
      <c r="M30" s="15">
        <f>[1]A12!C107*[1]Dataincome!F107</f>
        <v>140.98047773687085</v>
      </c>
      <c r="N30" s="15">
        <f t="shared" si="9"/>
        <v>128.06192226312919</v>
      </c>
      <c r="O30" s="15">
        <f>[1]Dataincome!GD107</f>
        <v>170.32450918140367</v>
      </c>
      <c r="P30" s="15">
        <f t="shared" si="10"/>
        <v>29.344031444532817</v>
      </c>
      <c r="Q30" s="15">
        <f t="shared" si="11"/>
        <v>723.10540854453279</v>
      </c>
      <c r="R30" s="15">
        <f t="shared" si="12"/>
        <v>140.7738222631292</v>
      </c>
      <c r="S30" s="15">
        <f t="shared" si="13"/>
        <v>582.33158628140359</v>
      </c>
      <c r="T30" s="16">
        <f t="shared" si="14"/>
        <v>0.19467953164183749</v>
      </c>
      <c r="U30" s="17">
        <f t="shared" si="15"/>
        <v>4.2297009336544678E-2</v>
      </c>
      <c r="V30" s="15">
        <f t="shared" si="16"/>
        <v>160.19129614732969</v>
      </c>
      <c r="W30" s="18">
        <f>[1]Dataincome!DD107</f>
        <v>20.946399999999997</v>
      </c>
      <c r="X30" s="18">
        <f>[1]Dataincome!DJ107+[1]Dataincome!DF107</f>
        <v>32.164483000000018</v>
      </c>
      <c r="Y30" s="15">
        <f>[1]A8!O107+[1]A8!Q107+[1]A8!R107</f>
        <v>84.332537247329668</v>
      </c>
      <c r="Z30" s="15">
        <f>0.3*[1]Dataincome!EV107</f>
        <v>22.7478759</v>
      </c>
      <c r="AA30" s="16">
        <f>[1]Dataincome!GO107*[1]Dataincome!GR107/V30</f>
        <v>9.7862369505224991E-2</v>
      </c>
      <c r="AB30" s="15">
        <f>[1]Dataincome!EJ107</f>
        <v>37.836762999999991</v>
      </c>
      <c r="AC30" s="15">
        <f>[1]A8!P107</f>
        <v>14.105662752670327</v>
      </c>
      <c r="AD30" s="15">
        <f>[1]Dataincome!HI107-[1]Dataincome!HM107</f>
        <v>159.60810000000004</v>
      </c>
      <c r="AE30" s="15">
        <f>[1]Dataincome!HJ107+[1]Dataincome!HQ107</f>
        <v>150.33540000000002</v>
      </c>
      <c r="AF30" s="15">
        <f>[1]Dataincome!HN107</f>
        <v>9.2727000000000004</v>
      </c>
      <c r="AG30" s="15">
        <f>0.6*([1]Dataincome!HE107+[1]Dataincome!HN107+[1]Dataincome!HG107)</f>
        <v>8.8954199999999997</v>
      </c>
      <c r="AH30" s="15">
        <f>[1]Dataincome!I107</f>
        <v>-23.343077000000001</v>
      </c>
      <c r="AI30" s="15">
        <f>[1]Dataincome!GU107+[1]Dataincome!GV107+[1]Dataincome!GW107+[1]Dataincome!HA107+[1]Dataincome!HB107</f>
        <v>60.367000000000004</v>
      </c>
      <c r="AJ30" s="15">
        <f>[1]Dataincome!HG107+[1]Dataincome!HE107+[1]Dataincome!HN107</f>
        <v>14.825700000000001</v>
      </c>
      <c r="AK30" s="15">
        <f>[1]Dataincome!HC107+[1]Dataincome!HF107+[1]Dataincome!HJ107+[1]Dataincome!HQ107</f>
        <v>163.61030000000002</v>
      </c>
      <c r="AL30" s="15">
        <f>[1]Dataincome!HU107-[1]Dataincome!JP107</f>
        <v>41.281587774325374</v>
      </c>
      <c r="AM30" s="15">
        <f>[1]Dataincome!HT107+[1]Dataincome!JP107</f>
        <v>305.40140304427098</v>
      </c>
      <c r="AN30" s="16">
        <f t="shared" si="17"/>
        <v>0.30113337520053229</v>
      </c>
      <c r="AO30" s="15">
        <f>[1]Rawdataincome2016!JX54</f>
        <v>655.09480000000008</v>
      </c>
      <c r="AP30" s="16">
        <f t="shared" si="25"/>
        <v>0.24975057045178806</v>
      </c>
      <c r="AQ30" s="16">
        <f>[1]Datainvestment!$B54/B30</f>
        <v>0.18374250733067629</v>
      </c>
      <c r="AR30" s="19">
        <f>[1]A20!B54</f>
        <v>3354.405538</v>
      </c>
      <c r="AS30" s="20">
        <f t="shared" si="18"/>
        <v>1640.245606789877</v>
      </c>
      <c r="AT30" s="21">
        <f>[1]A20!C54</f>
        <v>1300.1794312101229</v>
      </c>
      <c r="AU30" s="21">
        <f>[1]A20!Q54</f>
        <v>413.98050000000001</v>
      </c>
      <c r="AV30" s="16">
        <f t="shared" si="19"/>
        <v>0.3876035310820915</v>
      </c>
      <c r="AW30" s="16">
        <f t="shared" si="20"/>
        <v>0.12341396867798755</v>
      </c>
      <c r="AX30" s="16">
        <f t="shared" si="21"/>
        <v>0.4889825002399209</v>
      </c>
      <c r="AY30" s="16">
        <f t="shared" si="22"/>
        <v>3.2187048698745806</v>
      </c>
      <c r="AZ30" s="16">
        <f t="shared" si="24"/>
        <v>9.7680823125975272E-2</v>
      </c>
      <c r="BA30" s="17">
        <f>[1]A25d!I53</f>
        <v>3.2284396978465857E-3</v>
      </c>
      <c r="BB30" s="17">
        <f>[1]A25d!F53</f>
        <v>-0.11269465558289493</v>
      </c>
      <c r="BC30" s="17">
        <f>[1]A0!R150</f>
        <v>1.1426365002989769E-2</v>
      </c>
      <c r="BD30" s="16">
        <f>BD29*(1+[1]A0!$R150)</f>
        <v>1.3496935526626386</v>
      </c>
      <c r="BE30" s="15">
        <f>[1]Rawdataincome2016!$JX54</f>
        <v>655.09480000000008</v>
      </c>
      <c r="BF30" s="22">
        <f>[1]A0!$P150</f>
        <v>43660.016271547232</v>
      </c>
      <c r="BJ30" s="4">
        <f t="shared" si="4"/>
        <v>-9.9999999967792519E-5</v>
      </c>
    </row>
    <row r="31" spans="1:62" x14ac:dyDescent="0.25">
      <c r="A31" s="33">
        <f t="shared" si="23"/>
        <v>1996</v>
      </c>
      <c r="B31" s="15">
        <f>[1]A1!B108</f>
        <v>1077.4668880000002</v>
      </c>
      <c r="C31" s="15">
        <f t="shared" si="5"/>
        <v>1044.8196461927032</v>
      </c>
      <c r="D31" s="15">
        <f>[1]A1!J108</f>
        <v>193.32161199999999</v>
      </c>
      <c r="E31" s="15">
        <f>[1]Dataincome!EE108</f>
        <v>28.542425999999992</v>
      </c>
      <c r="F31" s="15">
        <f t="shared" si="6"/>
        <v>164.77918599999998</v>
      </c>
      <c r="G31" s="15">
        <f t="shared" si="7"/>
        <v>714.48106989999997</v>
      </c>
      <c r="H31" s="16">
        <f t="shared" si="8"/>
        <v>0.68929063049726425</v>
      </c>
      <c r="I31" s="15">
        <f>[1]Dataincome!HM108</f>
        <v>13.401899999999999</v>
      </c>
      <c r="J31" s="15">
        <f>[1]Dataincome!FA108</f>
        <v>645.48800000000006</v>
      </c>
      <c r="K31" s="15">
        <f>0.7*[1]Dataincome!EV108</f>
        <v>55.591169900000004</v>
      </c>
      <c r="L31" s="15">
        <f>[1]Dataincome!GC108</f>
        <v>278.99</v>
      </c>
      <c r="M31" s="15">
        <f>[1]A12!C108*[1]Dataincome!F108</f>
        <v>149.47313483452808</v>
      </c>
      <c r="N31" s="15">
        <f t="shared" si="9"/>
        <v>129.51686516547193</v>
      </c>
      <c r="O31" s="15">
        <f>[1]Dataincome!GD108</f>
        <v>177.67989550397337</v>
      </c>
      <c r="P31" s="15">
        <f t="shared" si="10"/>
        <v>28.206760669445288</v>
      </c>
      <c r="Q31" s="15">
        <f t="shared" si="11"/>
        <v>742.68783056944528</v>
      </c>
      <c r="R31" s="15">
        <f t="shared" si="12"/>
        <v>142.91876516547194</v>
      </c>
      <c r="S31" s="15">
        <f t="shared" si="13"/>
        <v>599.7690654039734</v>
      </c>
      <c r="T31" s="16">
        <f t="shared" si="14"/>
        <v>0.19243450516200195</v>
      </c>
      <c r="U31" s="17">
        <f t="shared" si="15"/>
        <v>3.9478667606117623E-2</v>
      </c>
      <c r="V31" s="15">
        <f t="shared" si="16"/>
        <v>165.55939029270328</v>
      </c>
      <c r="W31" s="18">
        <f>[1]Dataincome!DD108</f>
        <v>24.682400000000001</v>
      </c>
      <c r="X31" s="18">
        <f>[1]Dataincome!DJ108+[1]Dataincome!DF108</f>
        <v>30.969245000000015</v>
      </c>
      <c r="Y31" s="15">
        <f>[1]A8!O108+[1]A8!Q108+[1]A8!R108</f>
        <v>86.082958192703273</v>
      </c>
      <c r="Z31" s="15">
        <f>0.3*[1]Dataincome!EV108</f>
        <v>23.824787100000002</v>
      </c>
      <c r="AA31" s="16">
        <f>[1]Dataincome!GO108*[1]Dataincome!GR108/V31</f>
        <v>0.112562918217279</v>
      </c>
      <c r="AB31" s="15">
        <f>[1]Dataincome!EJ108</f>
        <v>42.847673999999998</v>
      </c>
      <c r="AC31" s="15">
        <f>[1]A8!P108</f>
        <v>13.039241807296728</v>
      </c>
      <c r="AD31" s="15">
        <f>[1]Dataincome!HI108-[1]Dataincome!HM108</f>
        <v>170.27979999999999</v>
      </c>
      <c r="AE31" s="15">
        <f>[1]Dataincome!HJ108+[1]Dataincome!HQ108</f>
        <v>160.36779999999999</v>
      </c>
      <c r="AF31" s="15">
        <f>[1]Dataincome!HN108</f>
        <v>9.9120000000000008</v>
      </c>
      <c r="AG31" s="15">
        <f>0.6*([1]Dataincome!HE108+[1]Dataincome!HN108+[1]Dataincome!HG108)</f>
        <v>9.6641999999999992</v>
      </c>
      <c r="AH31" s="15">
        <f>[1]Dataincome!I108</f>
        <v>-28.740487999999996</v>
      </c>
      <c r="AI31" s="15">
        <f>[1]Dataincome!GU108+[1]Dataincome!GV108+[1]Dataincome!GW108+[1]Dataincome!HA108+[1]Dataincome!HB108</f>
        <v>61.47</v>
      </c>
      <c r="AJ31" s="15">
        <f>[1]Dataincome!HG108+[1]Dataincome!HE108+[1]Dataincome!HN108</f>
        <v>16.106999999999999</v>
      </c>
      <c r="AK31" s="15">
        <f>[1]Dataincome!HC108+[1]Dataincome!HF108+[1]Dataincome!HJ108+[1]Dataincome!HQ108</f>
        <v>174.23009999999999</v>
      </c>
      <c r="AL31" s="15">
        <f>[1]Dataincome!HU108-[1]Dataincome!JP108</f>
        <v>42.45427404080931</v>
      </c>
      <c r="AM31" s="15">
        <f>[1]Dataincome!HT108+[1]Dataincome!JP108</f>
        <v>316.84483045521733</v>
      </c>
      <c r="AN31" s="16">
        <f t="shared" si="17"/>
        <v>0.30325313235618417</v>
      </c>
      <c r="AO31" s="15">
        <f>[1]Rawdataincome2016!JX55</f>
        <v>677.6508</v>
      </c>
      <c r="AP31" s="16">
        <f t="shared" si="25"/>
        <v>0.25710897116922166</v>
      </c>
      <c r="AQ31" s="16">
        <f>[1]Datainvestment!$B55/B31</f>
        <v>6.9614297047428136E-2</v>
      </c>
      <c r="AR31" s="19">
        <f>[1]A20!B55</f>
        <v>3516.8083995000002</v>
      </c>
      <c r="AS31" s="20">
        <f t="shared" si="18"/>
        <v>1790.1572376106594</v>
      </c>
      <c r="AT31" s="21">
        <f>[1]A20!C55</f>
        <v>1297.0226618893407</v>
      </c>
      <c r="AU31" s="21">
        <f>[1]A20!Q55</f>
        <v>429.62850000000003</v>
      </c>
      <c r="AV31" s="16">
        <f t="shared" si="19"/>
        <v>0.36880674593297263</v>
      </c>
      <c r="AW31" s="16">
        <f t="shared" si="20"/>
        <v>0.12216431809622673</v>
      </c>
      <c r="AX31" s="16">
        <f t="shared" si="21"/>
        <v>0.50902893597080068</v>
      </c>
      <c r="AY31" s="16">
        <f t="shared" si="22"/>
        <v>3.2639596062463867</v>
      </c>
      <c r="AZ31" s="16">
        <f t="shared" si="24"/>
        <v>9.2047325529869314E-2</v>
      </c>
      <c r="BA31" s="17">
        <f>[1]A25d!I54</f>
        <v>-2.4708199886645854E-2</v>
      </c>
      <c r="BB31" s="17">
        <f>[1]A25d!F54</f>
        <v>-1.3817713063930315E-2</v>
      </c>
      <c r="BC31" s="17">
        <f>[1]A0!R151</f>
        <v>1.3612085953354836E-2</v>
      </c>
      <c r="BD31" s="16">
        <f>BD30*(1+[1]A0!$R151)</f>
        <v>1.3680656973121712</v>
      </c>
      <c r="BE31" s="15">
        <f>[1]Rawdataincome2016!$JX55</f>
        <v>677.6508</v>
      </c>
      <c r="BF31" s="22">
        <f>[1]A0!$P151</f>
        <v>43892.012551044543</v>
      </c>
      <c r="BJ31" s="4">
        <f t="shared" si="4"/>
        <v>2.0000000003150831E-4</v>
      </c>
    </row>
    <row r="32" spans="1:62" x14ac:dyDescent="0.25">
      <c r="A32" s="33">
        <f t="shared" si="23"/>
        <v>1997</v>
      </c>
      <c r="B32" s="15">
        <f>[1]A1!B109</f>
        <v>1118.246803</v>
      </c>
      <c r="C32" s="15">
        <f t="shared" si="5"/>
        <v>1080.1005525619519</v>
      </c>
      <c r="D32" s="15">
        <f>[1]A1!J109</f>
        <v>198.134897</v>
      </c>
      <c r="E32" s="15">
        <f>[1]Dataincome!EE109</f>
        <v>29.565277999999992</v>
      </c>
      <c r="F32" s="15">
        <f t="shared" si="6"/>
        <v>168.56961899999999</v>
      </c>
      <c r="G32" s="15">
        <f t="shared" si="7"/>
        <v>731.14188489999992</v>
      </c>
      <c r="H32" s="16">
        <f t="shared" si="8"/>
        <v>0.68062459602679248</v>
      </c>
      <c r="I32" s="15">
        <f>[1]Dataincome!HM109</f>
        <v>13.372</v>
      </c>
      <c r="J32" s="15">
        <f>[1]Dataincome!FA109</f>
        <v>662.21410000000003</v>
      </c>
      <c r="K32" s="15">
        <f>0.7*[1]Dataincome!EV109</f>
        <v>55.555784899999992</v>
      </c>
      <c r="L32" s="15">
        <f>[1]Dataincome!GC109</f>
        <v>280.91329999999999</v>
      </c>
      <c r="M32" s="15">
        <f>[1]A12!C109*[1]Dataincome!F109</f>
        <v>154.1850925853752</v>
      </c>
      <c r="N32" s="15">
        <f t="shared" si="9"/>
        <v>126.72820741462479</v>
      </c>
      <c r="O32" s="15">
        <f>[1]Dataincome!GD109</f>
        <v>184.14948623550245</v>
      </c>
      <c r="P32" s="15">
        <f t="shared" si="10"/>
        <v>29.964393650127249</v>
      </c>
      <c r="Q32" s="15">
        <f t="shared" si="11"/>
        <v>761.10627855012717</v>
      </c>
      <c r="R32" s="15">
        <f t="shared" si="12"/>
        <v>140.10020741462478</v>
      </c>
      <c r="S32" s="15">
        <f t="shared" si="13"/>
        <v>621.00607113550245</v>
      </c>
      <c r="T32" s="16">
        <f t="shared" si="14"/>
        <v>0.18407443396933906</v>
      </c>
      <c r="U32" s="17">
        <f t="shared" si="15"/>
        <v>4.0983007907180014E-2</v>
      </c>
      <c r="V32" s="15">
        <f t="shared" si="16"/>
        <v>180.38904866195205</v>
      </c>
      <c r="W32" s="18">
        <f>[1]Dataincome!DD109</f>
        <v>28.125399999999999</v>
      </c>
      <c r="X32" s="18">
        <f>[1]Dataincome!DJ109+[1]Dataincome!DF109</f>
        <v>40.268244999999979</v>
      </c>
      <c r="Y32" s="15">
        <f>[1]A8!O109+[1]A8!Q109+[1]A8!R109</f>
        <v>88.185781561952098</v>
      </c>
      <c r="Z32" s="15">
        <f>0.3*[1]Dataincome!EV109</f>
        <v>23.809622099999995</v>
      </c>
      <c r="AA32" s="16">
        <f>[1]Dataincome!GO109*[1]Dataincome!GR109/V32</f>
        <v>0.11913077694983912</v>
      </c>
      <c r="AB32" s="15">
        <f>[1]Dataincome!EJ109</f>
        <v>47.139221999999997</v>
      </c>
      <c r="AC32" s="15">
        <f>[1]A8!P109</f>
        <v>12.964318438047904</v>
      </c>
      <c r="AD32" s="15">
        <f>[1]Dataincome!HI109-[1]Dataincome!HM109</f>
        <v>177.10219999999998</v>
      </c>
      <c r="AE32" s="15">
        <f>[1]Dataincome!HJ109+[1]Dataincome!HQ109</f>
        <v>167.35839999999999</v>
      </c>
      <c r="AF32" s="15">
        <f>[1]Dataincome!HN109</f>
        <v>9.7437000000000005</v>
      </c>
      <c r="AG32" s="15">
        <f>0.6*([1]Dataincome!HE109+[1]Dataincome!HN109+[1]Dataincome!HG109)</f>
        <v>10.420020000000001</v>
      </c>
      <c r="AH32" s="15">
        <f>[1]Dataincome!I109</f>
        <v>-30.48987300000001</v>
      </c>
      <c r="AI32" s="15">
        <f>[1]Dataincome!GU109+[1]Dataincome!GV109+[1]Dataincome!GW109+[1]Dataincome!HA109+[1]Dataincome!HB109</f>
        <v>72.943000000000012</v>
      </c>
      <c r="AJ32" s="15">
        <f>[1]Dataincome!HG109+[1]Dataincome!HE109+[1]Dataincome!HN109</f>
        <v>17.366700000000002</v>
      </c>
      <c r="AK32" s="15">
        <f>[1]Dataincome!HC109+[1]Dataincome!HF109+[1]Dataincome!HJ109+[1]Dataincome!HQ109</f>
        <v>181.83279999999996</v>
      </c>
      <c r="AL32" s="15">
        <f>[1]Dataincome!HU109-[1]Dataincome!JP109</f>
        <v>44.467899517713079</v>
      </c>
      <c r="AM32" s="15">
        <f>[1]Dataincome!HT109+[1]Dataincome!JP109</f>
        <v>325.76561424678448</v>
      </c>
      <c r="AN32" s="16">
        <f t="shared" si="17"/>
        <v>0.301606747144127</v>
      </c>
      <c r="AO32" s="15">
        <f>[1]Rawdataincome2016!JX56</f>
        <v>687.27760000000001</v>
      </c>
      <c r="AP32" s="16">
        <f t="shared" si="25"/>
        <v>0.26456965860665321</v>
      </c>
      <c r="AQ32" s="16">
        <f>[1]Datainvestment!$B56/B32</f>
        <v>7.6885173978896645E-2</v>
      </c>
      <c r="AR32" s="19">
        <f>[1]A20!B56</f>
        <v>3681.5550435000005</v>
      </c>
      <c r="AS32" s="20">
        <f t="shared" si="18"/>
        <v>1933.303073173372</v>
      </c>
      <c r="AT32" s="21">
        <f>[1]A20!C56</f>
        <v>1301.7449703266284</v>
      </c>
      <c r="AU32" s="21">
        <f>[1]A20!Q56</f>
        <v>446.50700000000006</v>
      </c>
      <c r="AV32" s="16">
        <f t="shared" si="19"/>
        <v>0.35358563295826173</v>
      </c>
      <c r="AW32" s="16">
        <f t="shared" si="20"/>
        <v>0.1212821741694</v>
      </c>
      <c r="AX32" s="16">
        <f t="shared" si="21"/>
        <v>0.52513219287233825</v>
      </c>
      <c r="AY32" s="16">
        <f t="shared" si="22"/>
        <v>3.2922562654534149</v>
      </c>
      <c r="AZ32" s="16">
        <f t="shared" si="24"/>
        <v>8.7192546962285428E-2</v>
      </c>
      <c r="BA32" s="17">
        <f>[1]A25d!I55</f>
        <v>2.3442466557399566E-3</v>
      </c>
      <c r="BB32" s="17">
        <f>[1]A25d!F55</f>
        <v>5.5852852427832778E-2</v>
      </c>
      <c r="BC32" s="17">
        <f>[1]A0!R152</f>
        <v>8.8707590475678444E-3</v>
      </c>
      <c r="BD32" s="16">
        <f>BD31*(1+[1]A0!$R152)</f>
        <v>1.3802014784742704</v>
      </c>
      <c r="BE32" s="15">
        <f>[1]Rawdataincome2016!$JX56</f>
        <v>687.27760000000001</v>
      </c>
      <c r="BF32" s="22">
        <f>[1]A0!$P152</f>
        <v>44096.825149340402</v>
      </c>
      <c r="BJ32" s="4">
        <f t="shared" si="4"/>
        <v>2.0000000162667675E-6</v>
      </c>
    </row>
    <row r="33" spans="1:62" x14ac:dyDescent="0.25">
      <c r="A33" s="33">
        <f t="shared" si="23"/>
        <v>1998</v>
      </c>
      <c r="B33" s="15">
        <f>[1]A1!B110</f>
        <v>1172.9849990000002</v>
      </c>
      <c r="C33" s="15">
        <f t="shared" si="5"/>
        <v>1127.2891875405426</v>
      </c>
      <c r="D33" s="15">
        <f>[1]A1!J110</f>
        <v>203.97630100000001</v>
      </c>
      <c r="E33" s="15">
        <f>[1]Dataincome!EE110</f>
        <v>30.413815</v>
      </c>
      <c r="F33" s="15">
        <f t="shared" si="6"/>
        <v>173.56248600000001</v>
      </c>
      <c r="G33" s="15">
        <f t="shared" si="7"/>
        <v>757.44916610000007</v>
      </c>
      <c r="H33" s="16">
        <f t="shared" si="8"/>
        <v>0.67096133709683226</v>
      </c>
      <c r="I33" s="15">
        <f>[1]Dataincome!HM110</f>
        <v>12.892100000000001</v>
      </c>
      <c r="J33" s="15">
        <f>[1]Dataincome!FA110</f>
        <v>686.05140000000006</v>
      </c>
      <c r="K33" s="15">
        <f>0.7*[1]Dataincome!EV110</f>
        <v>58.505666099999992</v>
      </c>
      <c r="L33" s="15">
        <f>[1]Dataincome!GC110</f>
        <v>265.20459999999997</v>
      </c>
      <c r="M33" s="15">
        <f>[1]A12!C110*[1]Dataincome!F110</f>
        <v>160.34782545159638</v>
      </c>
      <c r="N33" s="15">
        <f t="shared" si="9"/>
        <v>104.85677454840359</v>
      </c>
      <c r="O33" s="15">
        <f>[1]Dataincome!GD110</f>
        <v>189.92624267516285</v>
      </c>
      <c r="P33" s="15">
        <f t="shared" si="10"/>
        <v>29.578417223566476</v>
      </c>
      <c r="Q33" s="15">
        <f t="shared" si="11"/>
        <v>787.02758332356655</v>
      </c>
      <c r="R33" s="15">
        <f t="shared" si="12"/>
        <v>117.74887454840359</v>
      </c>
      <c r="S33" s="15">
        <f t="shared" si="13"/>
        <v>669.27870877516295</v>
      </c>
      <c r="T33" s="16">
        <f t="shared" si="14"/>
        <v>0.14961213182790584</v>
      </c>
      <c r="U33" s="17">
        <f t="shared" si="15"/>
        <v>3.9050036025336965E-2</v>
      </c>
      <c r="V33" s="15">
        <f t="shared" si="16"/>
        <v>196.27753544054241</v>
      </c>
      <c r="W33" s="18">
        <f>[1]Dataincome!DD110</f>
        <v>29.960200000000004</v>
      </c>
      <c r="X33" s="18">
        <f>[1]Dataincome!DJ110+[1]Dataincome!DF110</f>
        <v>50.760404000000037</v>
      </c>
      <c r="Y33" s="15">
        <f>[1]A8!O110+[1]A8!Q110+[1]A8!R110</f>
        <v>90.483074540542376</v>
      </c>
      <c r="Z33" s="15">
        <f>0.3*[1]Dataincome!EV110</f>
        <v>25.073856899999999</v>
      </c>
      <c r="AA33" s="16">
        <f>[1]Dataincome!GO110*[1]Dataincome!GR110/V33</f>
        <v>0.11603757320324644</v>
      </c>
      <c r="AB33" s="15">
        <f>[1]Dataincome!EJ110</f>
        <v>51.139385000000004</v>
      </c>
      <c r="AC33" s="15">
        <f>[1]A8!P110</f>
        <v>12.72902545945762</v>
      </c>
      <c r="AD33" s="15">
        <f>[1]Dataincome!HI110-[1]Dataincome!HM110</f>
        <v>185.12440000000001</v>
      </c>
      <c r="AE33" s="15">
        <f>[1]Dataincome!HJ110+[1]Dataincome!HQ110</f>
        <v>174.7304</v>
      </c>
      <c r="AF33" s="15">
        <f>[1]Dataincome!HN110</f>
        <v>10.3939</v>
      </c>
      <c r="AG33" s="15">
        <f>0.6*([1]Dataincome!HE110+[1]Dataincome!HN110+[1]Dataincome!HG110)</f>
        <v>10.607939999999999</v>
      </c>
      <c r="AH33" s="15">
        <f>[1]Dataincome!I110</f>
        <v>-29.734314000000005</v>
      </c>
      <c r="AI33" s="15">
        <f>[1]Dataincome!GU110+[1]Dataincome!GV110+[1]Dataincome!GW110+[1]Dataincome!HA110+[1]Dataincome!HB110</f>
        <v>105.24</v>
      </c>
      <c r="AJ33" s="15">
        <f>[1]Dataincome!HG110+[1]Dataincome!HE110+[1]Dataincome!HN110</f>
        <v>17.6799</v>
      </c>
      <c r="AK33" s="15">
        <f>[1]Dataincome!HC110+[1]Dataincome!HF110+[1]Dataincome!HJ110+[1]Dataincome!HQ110</f>
        <v>189.82429999999999</v>
      </c>
      <c r="AL33" s="15">
        <f>[1]Dataincome!HU110-[1]Dataincome!JP110</f>
        <v>45.184280160064532</v>
      </c>
      <c r="AM33" s="15">
        <f>[1]Dataincome!HT110+[1]Dataincome!JP110</f>
        <v>329.19797716477257</v>
      </c>
      <c r="AN33" s="16">
        <f t="shared" si="17"/>
        <v>0.29202619949100955</v>
      </c>
      <c r="AO33" s="15">
        <f>[1]Rawdataincome2016!JX57</f>
        <v>716.17219999999998</v>
      </c>
      <c r="AP33" s="16">
        <f t="shared" si="25"/>
        <v>0.26505399120490852</v>
      </c>
      <c r="AQ33" s="16">
        <f>[1]Datainvestment!$B57/B33</f>
        <v>7.1499465101002538E-2</v>
      </c>
      <c r="AR33" s="19">
        <f>[1]A20!B57</f>
        <v>3899.0452354999998</v>
      </c>
      <c r="AS33" s="20">
        <f t="shared" si="18"/>
        <v>2082.6646966913549</v>
      </c>
      <c r="AT33" s="21">
        <f>[1]A20!C57</f>
        <v>1347.9290388086449</v>
      </c>
      <c r="AU33" s="21">
        <f>[1]A20!Q57</f>
        <v>468.45150000000001</v>
      </c>
      <c r="AV33" s="16">
        <f t="shared" si="19"/>
        <v>0.34570746359545412</v>
      </c>
      <c r="AW33" s="16">
        <f t="shared" si="20"/>
        <v>0.120145182142245</v>
      </c>
      <c r="AX33" s="16">
        <f t="shared" si="21"/>
        <v>0.53414735426230098</v>
      </c>
      <c r="AY33" s="16">
        <f t="shared" si="22"/>
        <v>3.3240367428603399</v>
      </c>
      <c r="AZ33" s="16">
        <f t="shared" si="24"/>
        <v>8.3336739838982099E-2</v>
      </c>
      <c r="BA33" s="17">
        <f>[1]A25d!I56</f>
        <v>-4.7242169006299628E-3</v>
      </c>
      <c r="BB33" s="17">
        <f>[1]A25d!F56</f>
        <v>5.3308643798299693E-2</v>
      </c>
      <c r="BC33" s="17">
        <f>[1]A0!R153</f>
        <v>9.7412886098027229E-3</v>
      </c>
      <c r="BD33" s="16">
        <f>BD32*(1+[1]A0!$R153)</f>
        <v>1.3936464194157647</v>
      </c>
      <c r="BE33" s="15">
        <f>[1]Rawdataincome2016!$JX57</f>
        <v>716.17219999999998</v>
      </c>
      <c r="BF33" s="22">
        <f>[1]A0!$P153</f>
        <v>44331.849629132637</v>
      </c>
      <c r="BJ33" s="4">
        <f t="shared" si="4"/>
        <v>-1.9899999987416095E-4</v>
      </c>
    </row>
    <row r="34" spans="1:62" x14ac:dyDescent="0.25">
      <c r="A34" s="33">
        <f t="shared" si="23"/>
        <v>1999</v>
      </c>
      <c r="B34" s="15">
        <f>[1]A1!B111</f>
        <v>1224.6066900000001</v>
      </c>
      <c r="C34" s="15">
        <f t="shared" si="5"/>
        <v>1177.9695625339405</v>
      </c>
      <c r="D34" s="15">
        <f>[1]A1!J111</f>
        <v>212.33141000000001</v>
      </c>
      <c r="E34" s="15">
        <f>[1]Dataincome!EE111</f>
        <v>31.36646300000001</v>
      </c>
      <c r="F34" s="15">
        <f t="shared" si="6"/>
        <v>180.964947</v>
      </c>
      <c r="G34" s="15">
        <f t="shared" si="7"/>
        <v>794.27465729999994</v>
      </c>
      <c r="H34" s="16">
        <f t="shared" si="8"/>
        <v>0.67069330672665595</v>
      </c>
      <c r="I34" s="15">
        <f>[1]Dataincome!HM111</f>
        <v>13.616</v>
      </c>
      <c r="J34" s="15">
        <f>[1]Dataincome!FA111</f>
        <v>718.74090000000001</v>
      </c>
      <c r="K34" s="15">
        <f>0.7*[1]Dataincome!EV111</f>
        <v>61.917757299999998</v>
      </c>
      <c r="L34" s="15">
        <f>[1]Dataincome!GC111</f>
        <v>277.7704</v>
      </c>
      <c r="M34" s="15">
        <f>[1]A12!C111*[1]Dataincome!F111</f>
        <v>168.30883798656316</v>
      </c>
      <c r="N34" s="15">
        <f t="shared" si="9"/>
        <v>109.46156201343683</v>
      </c>
      <c r="O34" s="15">
        <f>[1]Dataincome!GD111</f>
        <v>195.36969104224821</v>
      </c>
      <c r="P34" s="15">
        <f t="shared" si="10"/>
        <v>27.060853055685044</v>
      </c>
      <c r="Q34" s="15">
        <f t="shared" si="11"/>
        <v>821.33551035568496</v>
      </c>
      <c r="R34" s="15">
        <f t="shared" si="12"/>
        <v>123.07756201343683</v>
      </c>
      <c r="S34" s="15">
        <f t="shared" si="13"/>
        <v>698.25794834224814</v>
      </c>
      <c r="T34" s="16">
        <f t="shared" si="14"/>
        <v>0.14985053058297365</v>
      </c>
      <c r="U34" s="17">
        <f t="shared" si="15"/>
        <v>3.4069893590302547E-2</v>
      </c>
      <c r="V34" s="15">
        <f t="shared" si="16"/>
        <v>202.72995823394058</v>
      </c>
      <c r="W34" s="18">
        <f>[1]Dataincome!DD111</f>
        <v>35.266800000000003</v>
      </c>
      <c r="X34" s="18">
        <f>[1]Dataincome!DJ111+[1]Dataincome!DF111</f>
        <v>53.967067000000043</v>
      </c>
      <c r="Y34" s="15">
        <f>[1]A8!O111+[1]A8!Q111+[1]A8!R111</f>
        <v>86.959909533940532</v>
      </c>
      <c r="Z34" s="15">
        <f>0.3*[1]Dataincome!EV111</f>
        <v>26.5361817</v>
      </c>
      <c r="AA34" s="16">
        <f>[1]Dataincome!GO111*[1]Dataincome!GR111/V34</f>
        <v>0.13083183410236152</v>
      </c>
      <c r="AB34" s="15">
        <f>[1]Dataincome!EJ111</f>
        <v>55.771336999999988</v>
      </c>
      <c r="AC34" s="15">
        <f>[1]A8!P111</f>
        <v>9.989490466059479</v>
      </c>
      <c r="AD34" s="15">
        <f>[1]Dataincome!HI111-[1]Dataincome!HM111</f>
        <v>190.31139999999999</v>
      </c>
      <c r="AE34" s="15">
        <f>[1]Dataincome!HJ111+[1]Dataincome!HQ111</f>
        <v>179.66820000000001</v>
      </c>
      <c r="AF34" s="15">
        <f>[1]Dataincome!HN111</f>
        <v>10.6432</v>
      </c>
      <c r="AG34" s="15">
        <f>0.6*([1]Dataincome!HE111+[1]Dataincome!HN111+[1]Dataincome!HG111)</f>
        <v>11.48232</v>
      </c>
      <c r="AH34" s="15">
        <f>[1]Dataincome!I111</f>
        <v>-28.470152000000002</v>
      </c>
      <c r="AI34" s="15">
        <f>[1]Dataincome!GU111+[1]Dataincome!GV111+[1]Dataincome!GW111+[1]Dataincome!HA111+[1]Dataincome!HB111</f>
        <v>111.703</v>
      </c>
      <c r="AJ34" s="15">
        <f>[1]Dataincome!HG111+[1]Dataincome!HE111+[1]Dataincome!HN111</f>
        <v>19.1372</v>
      </c>
      <c r="AK34" s="15">
        <f>[1]Dataincome!HC111+[1]Dataincome!HF111+[1]Dataincome!HJ111+[1]Dataincome!HQ111</f>
        <v>195.81870000000001</v>
      </c>
      <c r="AL34" s="15">
        <f>[1]Dataincome!HU111-[1]Dataincome!JP111</f>
        <v>46.565109165876265</v>
      </c>
      <c r="AM34" s="15">
        <f>[1]Dataincome!HT111+[1]Dataincome!JP111</f>
        <v>341.2714997918755</v>
      </c>
      <c r="AN34" s="16">
        <f t="shared" si="17"/>
        <v>0.28971164505962566</v>
      </c>
      <c r="AO34" s="15">
        <f>[1]Rawdataincome2016!JX58</f>
        <v>737.46630000000005</v>
      </c>
      <c r="AP34" s="16">
        <f t="shared" si="25"/>
        <v>0.2655290146817556</v>
      </c>
      <c r="AQ34" s="16">
        <f>[1]Datainvestment!$B58/B34</f>
        <v>7.5845576182504773E-2</v>
      </c>
      <c r="AR34" s="19">
        <f>[1]A20!B58</f>
        <v>4300.9885534999994</v>
      </c>
      <c r="AS34" s="20">
        <f t="shared" si="18"/>
        <v>2329.4267928279669</v>
      </c>
      <c r="AT34" s="21">
        <f>[1]A20!C58</f>
        <v>1480.4222606720323</v>
      </c>
      <c r="AU34" s="21">
        <f>[1]A20!Q58</f>
        <v>491.1395</v>
      </c>
      <c r="AV34" s="16">
        <f t="shared" si="19"/>
        <v>0.34420511523270958</v>
      </c>
      <c r="AW34" s="16">
        <f t="shared" si="20"/>
        <v>0.11419223601521265</v>
      </c>
      <c r="AX34" s="16">
        <f t="shared" si="21"/>
        <v>0.54160264875207764</v>
      </c>
      <c r="AY34" s="16">
        <f t="shared" si="22"/>
        <v>3.5121387043051344</v>
      </c>
      <c r="AZ34" s="16">
        <f t="shared" si="24"/>
        <v>7.7686471005300503E-2</v>
      </c>
      <c r="BA34" s="17">
        <f>[1]A25d!I57</f>
        <v>3.7188932360182836E-2</v>
      </c>
      <c r="BB34" s="17">
        <f>[1]A25d!F57</f>
        <v>6.9395775516778446E-2</v>
      </c>
      <c r="BC34" s="17">
        <f>[1]A0!R154</f>
        <v>2.1782964468002319E-3</v>
      </c>
      <c r="BD34" s="16">
        <f>BD33*(1+[1]A0!$R154)</f>
        <v>1.396682194459274</v>
      </c>
      <c r="BE34" s="15">
        <f>[1]Rawdataincome2016!$JX58</f>
        <v>737.46630000000005</v>
      </c>
      <c r="BF34" s="22">
        <f>[1]A0!$P154</f>
        <v>44561.927938780442</v>
      </c>
      <c r="BJ34" s="4">
        <f t="shared" si="4"/>
        <v>-9.9999997971167431E-7</v>
      </c>
    </row>
    <row r="35" spans="1:62" x14ac:dyDescent="0.25">
      <c r="A35" s="33">
        <f t="shared" si="23"/>
        <v>2000</v>
      </c>
      <c r="B35" s="15">
        <f>[1]A1!B112</f>
        <v>1286.9023320000001</v>
      </c>
      <c r="C35" s="15">
        <f t="shared" si="5"/>
        <v>1247.6974062164641</v>
      </c>
      <c r="D35" s="15">
        <f>[1]A1!J112</f>
        <v>226.19476800000001</v>
      </c>
      <c r="E35" s="15">
        <f>[1]Dataincome!EE112</f>
        <v>32.546169999999989</v>
      </c>
      <c r="F35" s="15">
        <f t="shared" si="6"/>
        <v>193.64859800000002</v>
      </c>
      <c r="G35" s="15">
        <f t="shared" si="7"/>
        <v>838.94593440000006</v>
      </c>
      <c r="H35" s="16">
        <f t="shared" si="8"/>
        <v>0.67323719852465069</v>
      </c>
      <c r="I35" s="15">
        <f>[1]Dataincome!HM112</f>
        <v>15.339600000000001</v>
      </c>
      <c r="J35" s="15">
        <f>[1]Dataincome!FA112</f>
        <v>758.31650000000002</v>
      </c>
      <c r="K35" s="15">
        <f>0.7*[1]Dataincome!EV112</f>
        <v>65.28983439999999</v>
      </c>
      <c r="L35" s="15">
        <f>[1]Dataincome!GC112</f>
        <v>289.17200000000003</v>
      </c>
      <c r="M35" s="15">
        <f>[1]A12!C112*[1]Dataincome!F112</f>
        <v>174.68890341780511</v>
      </c>
      <c r="N35" s="15">
        <f t="shared" si="9"/>
        <v>114.48309658219492</v>
      </c>
      <c r="O35" s="15">
        <f>[1]Dataincome!GD112</f>
        <v>202.13348978832508</v>
      </c>
      <c r="P35" s="15">
        <f t="shared" si="10"/>
        <v>27.444586370519971</v>
      </c>
      <c r="Q35" s="15">
        <f t="shared" si="11"/>
        <v>866.39052077051997</v>
      </c>
      <c r="R35" s="15">
        <f t="shared" si="12"/>
        <v>129.82269658219491</v>
      </c>
      <c r="S35" s="15">
        <f t="shared" si="13"/>
        <v>736.56782418832506</v>
      </c>
      <c r="T35" s="16">
        <f t="shared" si="14"/>
        <v>0.14984316364257744</v>
      </c>
      <c r="U35" s="17">
        <f t="shared" si="15"/>
        <v>3.2713176433887714E-2</v>
      </c>
      <c r="V35" s="15">
        <f t="shared" si="16"/>
        <v>215.10287381646398</v>
      </c>
      <c r="W35" s="18">
        <f>[1]Dataincome!DD112</f>
        <v>39.370699999999999</v>
      </c>
      <c r="X35" s="18">
        <f>[1]Dataincome!DJ112+[1]Dataincome!DF112</f>
        <v>51.511849999999995</v>
      </c>
      <c r="Y35" s="15">
        <f>[1]A8!O112+[1]A8!Q112+[1]A8!R112</f>
        <v>96.238966216463979</v>
      </c>
      <c r="Z35" s="15">
        <f>0.3*[1]Dataincome!EV112</f>
        <v>27.981357599999999</v>
      </c>
      <c r="AA35" s="16">
        <f>[1]Dataincome!GO112*[1]Dataincome!GR112/V35</f>
        <v>0.13756154457694522</v>
      </c>
      <c r="AB35" s="15">
        <f>[1]Dataincome!EJ112</f>
        <v>58.073329999999999</v>
      </c>
      <c r="AC35" s="15">
        <f>[1]A8!P112</f>
        <v>11.827833783536011</v>
      </c>
      <c r="AD35" s="15">
        <f>[1]Dataincome!HI112-[1]Dataincome!HM112</f>
        <v>191.69110000000001</v>
      </c>
      <c r="AE35" s="15">
        <f>[1]Dataincome!HJ112+[1]Dataincome!HQ112</f>
        <v>180.89830000000001</v>
      </c>
      <c r="AF35" s="15">
        <f>[1]Dataincome!HN112</f>
        <v>10.7927</v>
      </c>
      <c r="AG35" s="15">
        <f>0.6*([1]Dataincome!HE112+[1]Dataincome!HN112+[1]Dataincome!HG112)</f>
        <v>12.07122</v>
      </c>
      <c r="AH35" s="15">
        <f>[1]Dataincome!I112</f>
        <v>-28.738938999999988</v>
      </c>
      <c r="AI35" s="15">
        <f>[1]Dataincome!GU112+[1]Dataincome!GV112+[1]Dataincome!GW112+[1]Dataincome!HA112+[1]Dataincome!HB112</f>
        <v>114.27300000000001</v>
      </c>
      <c r="AJ35" s="15">
        <f>[1]Dataincome!HG112+[1]Dataincome!HE112+[1]Dataincome!HN112</f>
        <v>20.1187</v>
      </c>
      <c r="AK35" s="15">
        <f>[1]Dataincome!HC112+[1]Dataincome!HF112+[1]Dataincome!HJ112+[1]Dataincome!HQ112</f>
        <v>194.60660000000004</v>
      </c>
      <c r="AL35" s="15">
        <f>[1]Dataincome!HU112-[1]Dataincome!JP112</f>
        <v>47.025759134456933</v>
      </c>
      <c r="AM35" s="15">
        <f>[1]Dataincome!HT112+[1]Dataincome!JP112</f>
        <v>354.263951077218</v>
      </c>
      <c r="AN35" s="16">
        <f t="shared" si="17"/>
        <v>0.28393418894048456</v>
      </c>
      <c r="AO35" s="15">
        <f>[1]Rawdataincome2016!JX59</f>
        <v>781.70399999999995</v>
      </c>
      <c r="AP35" s="16">
        <f t="shared" si="25"/>
        <v>0.24895177714326658</v>
      </c>
      <c r="AQ35" s="16">
        <f>[1]Datainvestment!$B59/B35</f>
        <v>7.0994898158285399E-2</v>
      </c>
      <c r="AR35" s="19">
        <f>[1]A20!B59</f>
        <v>4748.5116964999997</v>
      </c>
      <c r="AS35" s="20">
        <f t="shared" si="18"/>
        <v>2582.7379006294659</v>
      </c>
      <c r="AT35" s="21">
        <f>[1]A20!C59</f>
        <v>1663.6427958705337</v>
      </c>
      <c r="AU35" s="21">
        <f>[1]A20!Q59</f>
        <v>502.13100000000009</v>
      </c>
      <c r="AV35" s="16">
        <f t="shared" si="19"/>
        <v>0.35035036285090337</v>
      </c>
      <c r="AW35" s="16">
        <f t="shared" si="20"/>
        <v>0.10574492221849371</v>
      </c>
      <c r="AX35" s="16">
        <f t="shared" si="21"/>
        <v>0.54390471493060288</v>
      </c>
      <c r="AY35" s="16">
        <f t="shared" si="22"/>
        <v>3.6898772955988393</v>
      </c>
      <c r="AZ35" s="16">
        <f t="shared" si="24"/>
        <v>7.4978029304794691E-2</v>
      </c>
      <c r="BA35" s="17">
        <f>[1]A25d!I58</f>
        <v>6.8370919991140866E-2</v>
      </c>
      <c r="BB35" s="17">
        <f>[1]A25d!F58</f>
        <v>0.16130502206306874</v>
      </c>
      <c r="BC35" s="17">
        <f>[1]A0!R155</f>
        <v>1.5346716158092022E-2</v>
      </c>
      <c r="BD35" s="16">
        <f>BD34*(1+[1]A0!$R155)</f>
        <v>1.4181166796607017</v>
      </c>
      <c r="BE35" s="15">
        <f>[1]Rawdataincome2016!$JX59</f>
        <v>781.70399999999995</v>
      </c>
      <c r="BF35" s="22">
        <f>[1]A0!$P155</f>
        <v>44916.80791200103</v>
      </c>
      <c r="BJ35" s="4">
        <f t="shared" si="4"/>
        <v>1.9899999998074236E-4</v>
      </c>
    </row>
    <row r="36" spans="1:62" x14ac:dyDescent="0.25">
      <c r="A36" s="33">
        <f t="shared" si="23"/>
        <v>2001</v>
      </c>
      <c r="B36" s="15">
        <f>[1]A1!B113</f>
        <v>1333.844789</v>
      </c>
      <c r="C36" s="15">
        <f t="shared" si="5"/>
        <v>1299.8129396276813</v>
      </c>
      <c r="D36" s="15">
        <f>[1]A1!J113</f>
        <v>238.569311</v>
      </c>
      <c r="E36" s="15">
        <f>[1]Dataincome!EE113</f>
        <v>34.362273000000002</v>
      </c>
      <c r="F36" s="15">
        <f t="shared" si="6"/>
        <v>204.20703800000001</v>
      </c>
      <c r="G36" s="15">
        <f t="shared" si="7"/>
        <v>877.23297149999996</v>
      </c>
      <c r="H36" s="16">
        <f t="shared" si="8"/>
        <v>0.67899821063807686</v>
      </c>
      <c r="I36" s="15">
        <f>[1]Dataincome!HM113</f>
        <v>15.2142</v>
      </c>
      <c r="J36" s="15">
        <f>[1]Dataincome!FA113</f>
        <v>792.73609999999996</v>
      </c>
      <c r="K36" s="15">
        <f>0.7*[1]Dataincome!EV113</f>
        <v>69.282671500000006</v>
      </c>
      <c r="L36" s="15">
        <f>[1]Dataincome!GC113</f>
        <v>301.58340000000004</v>
      </c>
      <c r="M36" s="15">
        <f>[1]A12!C113*[1]Dataincome!F113</f>
        <v>182.99713071002688</v>
      </c>
      <c r="N36" s="15">
        <f t="shared" si="9"/>
        <v>118.58626928997316</v>
      </c>
      <c r="O36" s="15">
        <f>[1]Dataincome!GD113</f>
        <v>211.44238420995006</v>
      </c>
      <c r="P36" s="15">
        <f t="shared" si="10"/>
        <v>28.445253499923183</v>
      </c>
      <c r="Q36" s="15">
        <f t="shared" si="11"/>
        <v>905.67822499992315</v>
      </c>
      <c r="R36" s="15">
        <f t="shared" si="12"/>
        <v>133.80046928997317</v>
      </c>
      <c r="S36" s="15">
        <f t="shared" si="13"/>
        <v>771.87775570994995</v>
      </c>
      <c r="T36" s="16">
        <f t="shared" si="14"/>
        <v>0.14773510679246432</v>
      </c>
      <c r="U36" s="17">
        <f t="shared" si="15"/>
        <v>3.2426110764263605E-2</v>
      </c>
      <c r="V36" s="15">
        <f t="shared" si="16"/>
        <v>218.37293012768131</v>
      </c>
      <c r="W36" s="18">
        <f>[1]Dataincome!DD113</f>
        <v>44.222500000000004</v>
      </c>
      <c r="X36" s="18">
        <f>[1]Dataincome!DJ113+[1]Dataincome!DF113</f>
        <v>40.795096000000001</v>
      </c>
      <c r="Y36" s="15">
        <f>[1]A8!O113+[1]A8!Q113+[1]A8!R113</f>
        <v>103.66276062768129</v>
      </c>
      <c r="Z36" s="15">
        <f>0.3*[1]Dataincome!EV113</f>
        <v>29.692573500000002</v>
      </c>
      <c r="AA36" s="16">
        <f>[1]Dataincome!GO113*[1]Dataincome!GR113/V36</f>
        <v>0.15270110027013892</v>
      </c>
      <c r="AB36" s="15">
        <f>[1]Dataincome!EJ113</f>
        <v>59.556027</v>
      </c>
      <c r="AC36" s="15">
        <f>[1]A8!P113</f>
        <v>14.14963937231872</v>
      </c>
      <c r="AD36" s="15">
        <f>[1]Dataincome!HI113-[1]Dataincome!HM113</f>
        <v>192.44649999999996</v>
      </c>
      <c r="AE36" s="15">
        <f>[1]Dataincome!HJ113+[1]Dataincome!HQ113</f>
        <v>181.71109999999996</v>
      </c>
      <c r="AF36" s="15">
        <f>[1]Dataincome!HN113</f>
        <v>10.7354</v>
      </c>
      <c r="AG36" s="15">
        <f>0.6*([1]Dataincome!HE113+[1]Dataincome!HN113+[1]Dataincome!HG113)</f>
        <v>12.416040000000001</v>
      </c>
      <c r="AH36" s="15">
        <f>[1]Dataincome!I113</f>
        <v>-27.913378000000002</v>
      </c>
      <c r="AI36" s="15">
        <f>[1]Dataincome!GU113+[1]Dataincome!GV113+[1]Dataincome!GW113+[1]Dataincome!HA113+[1]Dataincome!HB113</f>
        <v>115.923</v>
      </c>
      <c r="AJ36" s="15">
        <f>[1]Dataincome!HG113+[1]Dataincome!HE113+[1]Dataincome!HN113</f>
        <v>20.6934</v>
      </c>
      <c r="AK36" s="15">
        <f>[1]Dataincome!HC113+[1]Dataincome!HF113+[1]Dataincome!HJ113+[1]Dataincome!HQ113</f>
        <v>198.47249999999994</v>
      </c>
      <c r="AL36" s="15">
        <f>[1]Dataincome!HU113-[1]Dataincome!JP113</f>
        <v>48.181166550182922</v>
      </c>
      <c r="AM36" s="15">
        <f>[1]Dataincome!HT113+[1]Dataincome!JP113</f>
        <v>367.64404923986694</v>
      </c>
      <c r="AN36" s="16">
        <f t="shared" si="17"/>
        <v>0.28284381393000674</v>
      </c>
      <c r="AO36" s="15">
        <f>[1]Rawdataincome2016!JX60</f>
        <v>816.54840000000002</v>
      </c>
      <c r="AP36" s="16">
        <f t="shared" si="25"/>
        <v>0.2430627504750483</v>
      </c>
      <c r="AQ36" s="16">
        <f>[1]Datainvestment!$B60/B36</f>
        <v>7.3562232134641553E-2</v>
      </c>
      <c r="AR36" s="19">
        <f>[1]A20!B60</f>
        <v>5022.4146684999996</v>
      </c>
      <c r="AS36" s="20">
        <f t="shared" si="18"/>
        <v>2656.5592482513357</v>
      </c>
      <c r="AT36" s="21">
        <f>[1]A20!C60</f>
        <v>1857.1244202486639</v>
      </c>
      <c r="AU36" s="21">
        <f>[1]A20!Q60</f>
        <v>508.73099999999999</v>
      </c>
      <c r="AV36" s="16">
        <f t="shared" si="19"/>
        <v>0.36976724201932831</v>
      </c>
      <c r="AW36" s="16">
        <f t="shared" si="20"/>
        <v>0.10129211416785269</v>
      </c>
      <c r="AX36" s="16">
        <f t="shared" si="21"/>
        <v>0.52894064381281902</v>
      </c>
      <c r="AY36" s="16">
        <f t="shared" si="22"/>
        <v>3.7653666377970154</v>
      </c>
      <c r="AZ36" s="16">
        <f t="shared" si="24"/>
        <v>7.686899440862012E-2</v>
      </c>
      <c r="BA36" s="17">
        <f>[1]A25d!I59</f>
        <v>6.4156290687778172E-2</v>
      </c>
      <c r="BB36" s="17">
        <f>[1]A25d!F59</f>
        <v>9.9670903159174706E-3</v>
      </c>
      <c r="BC36" s="17">
        <f>[1]A0!R156</f>
        <v>1.9904827699065208E-2</v>
      </c>
      <c r="BD36" s="16">
        <f>BD35*(1+[1]A0!$R156)</f>
        <v>1.4463440478265184</v>
      </c>
      <c r="BE36" s="15">
        <f>[1]Rawdataincome2016!$JX60</f>
        <v>816.54840000000002</v>
      </c>
      <c r="BF36" s="22">
        <f>[1]A0!$P156</f>
        <v>45326.54721513432</v>
      </c>
      <c r="BJ36" s="4">
        <f t="shared" si="4"/>
        <v>9.8999999899263003E-5</v>
      </c>
    </row>
    <row r="37" spans="1:62" x14ac:dyDescent="0.25">
      <c r="A37" s="33">
        <f t="shared" si="23"/>
        <v>2002</v>
      </c>
      <c r="B37" s="15">
        <f>[1]A1!B114</f>
        <v>1361.1809359999997</v>
      </c>
      <c r="C37" s="15">
        <f t="shared" si="5"/>
        <v>1331.9178640355753</v>
      </c>
      <c r="D37" s="15">
        <f>[1]A1!J114</f>
        <v>249.27086399999999</v>
      </c>
      <c r="E37" s="15">
        <f>[1]Dataincome!EE114</f>
        <v>36.242823999999985</v>
      </c>
      <c r="F37" s="15">
        <f t="shared" si="6"/>
        <v>213.02804</v>
      </c>
      <c r="G37" s="15">
        <f t="shared" si="7"/>
        <v>914.29890549999993</v>
      </c>
      <c r="H37" s="16">
        <f t="shared" si="8"/>
        <v>0.69548791656795395</v>
      </c>
      <c r="I37" s="15">
        <f>[1]Dataincome!HM114</f>
        <v>16.569400000000002</v>
      </c>
      <c r="J37" s="15">
        <f>[1]Dataincome!FA114</f>
        <v>825.99149999999997</v>
      </c>
      <c r="K37" s="15">
        <f>0.7*[1]Dataincome!EV114</f>
        <v>71.7380055</v>
      </c>
      <c r="L37" s="15">
        <f>[1]Dataincome!GC114</f>
        <v>314.52699999999999</v>
      </c>
      <c r="M37" s="15">
        <f>[1]A12!C114*[1]Dataincome!F114</f>
        <v>191.29496359682264</v>
      </c>
      <c r="N37" s="15">
        <f t="shared" si="9"/>
        <v>123.23203640317735</v>
      </c>
      <c r="O37" s="15">
        <f>[1]Dataincome!GD114</f>
        <v>223.68095134747998</v>
      </c>
      <c r="P37" s="15">
        <f t="shared" si="10"/>
        <v>32.385987750657335</v>
      </c>
      <c r="Q37" s="15">
        <f t="shared" si="11"/>
        <v>946.6848932506573</v>
      </c>
      <c r="R37" s="15">
        <f t="shared" si="12"/>
        <v>139.80143640317735</v>
      </c>
      <c r="S37" s="15">
        <f t="shared" si="13"/>
        <v>806.88345684747992</v>
      </c>
      <c r="T37" s="16">
        <f t="shared" si="14"/>
        <v>0.14767473041968315</v>
      </c>
      <c r="U37" s="17">
        <f t="shared" si="15"/>
        <v>3.5421663042401352E-2</v>
      </c>
      <c r="V37" s="15">
        <f t="shared" si="16"/>
        <v>204.59091853557547</v>
      </c>
      <c r="W37" s="18">
        <f>[1]Dataincome!DD114</f>
        <v>38.273000000000003</v>
      </c>
      <c r="X37" s="18">
        <f>[1]Dataincome!DJ114+[1]Dataincome!DF114</f>
        <v>37.002451000000008</v>
      </c>
      <c r="Y37" s="15">
        <f>[1]A8!O114+[1]A8!Q114+[1]A8!R114</f>
        <v>98.570608035575475</v>
      </c>
      <c r="Z37" s="15">
        <f>0.3*[1]Dataincome!EV114</f>
        <v>30.7448595</v>
      </c>
      <c r="AA37" s="16">
        <f>[1]Dataincome!GO114*[1]Dataincome!GR114/V37</f>
        <v>0.14054597473597946</v>
      </c>
      <c r="AB37" s="15">
        <f>[1]Dataincome!EJ114</f>
        <v>63.780376000000011</v>
      </c>
      <c r="AC37" s="15">
        <f>[1]A8!P114</f>
        <v>12.374591964424512</v>
      </c>
      <c r="AD37" s="15">
        <f>[1]Dataincome!HI114-[1]Dataincome!HM114</f>
        <v>196.37369999999999</v>
      </c>
      <c r="AE37" s="15">
        <f>[1]Dataincome!HJ114+[1]Dataincome!HQ114</f>
        <v>185.1</v>
      </c>
      <c r="AF37" s="15">
        <f>[1]Dataincome!HN114</f>
        <v>11.273700000000002</v>
      </c>
      <c r="AG37" s="15">
        <f>0.6*([1]Dataincome!HE114+[1]Dataincome!HN114+[1]Dataincome!HG114)</f>
        <v>12.421619999999999</v>
      </c>
      <c r="AH37" s="15">
        <f>[1]Dataincome!I114</f>
        <v>-30.237955999999997</v>
      </c>
      <c r="AI37" s="15">
        <f>[1]Dataincome!GU114+[1]Dataincome!GV114+[1]Dataincome!GW114+[1]Dataincome!HA114+[1]Dataincome!HB114</f>
        <v>118.818</v>
      </c>
      <c r="AJ37" s="15">
        <f>[1]Dataincome!HG114+[1]Dataincome!HE114+[1]Dataincome!HN114</f>
        <v>20.7027</v>
      </c>
      <c r="AK37" s="15">
        <f>[1]Dataincome!HC114+[1]Dataincome!HF114+[1]Dataincome!HJ114+[1]Dataincome!HQ114</f>
        <v>202.33609999999999</v>
      </c>
      <c r="AL37" s="15">
        <f>[1]Dataincome!HU114-[1]Dataincome!JP114</f>
        <v>49.730055387403013</v>
      </c>
      <c r="AM37" s="15">
        <f>[1]Dataincome!HT114+[1]Dataincome!JP114</f>
        <v>388.27929326511696</v>
      </c>
      <c r="AN37" s="16">
        <f t="shared" si="17"/>
        <v>0.2915189470382733</v>
      </c>
      <c r="AO37" s="15">
        <f>[1]Rawdataincome2016!JX61</f>
        <v>840.25209999999993</v>
      </c>
      <c r="AP37" s="16">
        <f t="shared" si="25"/>
        <v>0.24080403964476851</v>
      </c>
      <c r="AQ37" s="16">
        <f>[1]Datainvestment!$B61/B37</f>
        <v>8.0654670585248361E-2</v>
      </c>
      <c r="AR37" s="19">
        <f>[1]A20!B61</f>
        <v>5309.5982559999993</v>
      </c>
      <c r="AS37" s="20">
        <f t="shared" si="18"/>
        <v>2660.5971796658596</v>
      </c>
      <c r="AT37" s="21">
        <f>[1]A20!C61</f>
        <v>2110.9835763341398</v>
      </c>
      <c r="AU37" s="21">
        <f>[1]A20!Q61</f>
        <v>538.01749999999993</v>
      </c>
      <c r="AV37" s="16">
        <f t="shared" si="19"/>
        <v>0.3975787761246658</v>
      </c>
      <c r="AW37" s="16">
        <f t="shared" si="20"/>
        <v>0.10132922945573605</v>
      </c>
      <c r="AX37" s="16">
        <f t="shared" si="21"/>
        <v>0.50109199441959817</v>
      </c>
      <c r="AY37" s="16">
        <f t="shared" si="22"/>
        <v>3.9007292238480193</v>
      </c>
      <c r="AZ37" s="16">
        <f t="shared" si="24"/>
        <v>8.0067753821626564E-2</v>
      </c>
      <c r="BA37" s="17">
        <f>[1]A25d!I60</f>
        <v>6.2688682634900017E-2</v>
      </c>
      <c r="BB37" s="17">
        <f>[1]A25d!F60</f>
        <v>-0.11744027364901666</v>
      </c>
      <c r="BC37" s="17">
        <f>[1]A0!R157</f>
        <v>2.0753243938088417E-2</v>
      </c>
      <c r="BD37" s="16">
        <f>BD36*(1+[1]A0!$R157)</f>
        <v>1.4763603786694643</v>
      </c>
      <c r="BE37" s="15">
        <f>[1]Rawdataincome2016!$JX61</f>
        <v>840.25209999999993</v>
      </c>
      <c r="BF37" s="22">
        <f>[1]A0!$P157</f>
        <v>45742.536989812441</v>
      </c>
      <c r="BJ37" s="4">
        <f t="shared" ref="BJ37:BJ53" si="26">(B37+F37)-(C37+AB37+AC37+AD37)-AH37</f>
        <v>3.9999999972906153E-4</v>
      </c>
    </row>
    <row r="38" spans="1:62" x14ac:dyDescent="0.25">
      <c r="A38" s="33">
        <f t="shared" si="23"/>
        <v>2003</v>
      </c>
      <c r="B38" s="15">
        <f>[1]A1!B115</f>
        <v>1399.2816899999998</v>
      </c>
      <c r="C38" s="15">
        <f t="shared" si="5"/>
        <v>1370.7723880823905</v>
      </c>
      <c r="D38" s="15">
        <f>[1]A1!J115</f>
        <v>258.64530999999999</v>
      </c>
      <c r="E38" s="15">
        <f>[1]Dataincome!EE115</f>
        <v>38.483226000000002</v>
      </c>
      <c r="F38" s="15">
        <f t="shared" si="6"/>
        <v>220.16208399999999</v>
      </c>
      <c r="G38" s="15">
        <f t="shared" si="7"/>
        <v>939.39039860000014</v>
      </c>
      <c r="H38" s="16">
        <f t="shared" si="8"/>
        <v>0.69572788654288076</v>
      </c>
      <c r="I38" s="15">
        <f>[1]Dataincome!HM115</f>
        <v>17.243500000000001</v>
      </c>
      <c r="J38" s="15">
        <f>[1]Dataincome!FA115</f>
        <v>849.97480000000007</v>
      </c>
      <c r="K38" s="15">
        <f>0.7*[1]Dataincome!EV115</f>
        <v>72.172098599999998</v>
      </c>
      <c r="L38" s="15">
        <f>[1]Dataincome!GC115</f>
        <v>327.2878</v>
      </c>
      <c r="M38" s="15">
        <f>[1]A12!C115*[1]Dataincome!F115</f>
        <v>200.30487677214984</v>
      </c>
      <c r="N38" s="15">
        <f t="shared" si="9"/>
        <v>126.98292322785016</v>
      </c>
      <c r="O38" s="15">
        <f>[1]Dataincome!GD115</f>
        <v>234.43377103400002</v>
      </c>
      <c r="P38" s="15">
        <f t="shared" si="10"/>
        <v>34.128894261850178</v>
      </c>
      <c r="Q38" s="15">
        <f t="shared" si="11"/>
        <v>973.51929286185032</v>
      </c>
      <c r="R38" s="15">
        <f t="shared" si="12"/>
        <v>144.22642322785018</v>
      </c>
      <c r="S38" s="15">
        <f t="shared" si="13"/>
        <v>829.29286963400011</v>
      </c>
      <c r="T38" s="16">
        <f t="shared" si="14"/>
        <v>0.14814952747764085</v>
      </c>
      <c r="U38" s="17">
        <f t="shared" si="15"/>
        <v>3.6330895347358672E-2</v>
      </c>
      <c r="V38" s="15">
        <f t="shared" si="16"/>
        <v>211.21990548239046</v>
      </c>
      <c r="W38" s="18">
        <f>[1]Dataincome!DD115</f>
        <v>33.060900000000004</v>
      </c>
      <c r="X38" s="18">
        <f>[1]Dataincome!DJ115+[1]Dataincome!DF115</f>
        <v>49.127775000000014</v>
      </c>
      <c r="Y38" s="15">
        <f>[1]A8!O115+[1]A8!Q115+[1]A8!R115</f>
        <v>98.100331082390454</v>
      </c>
      <c r="Z38" s="15">
        <f>0.3*[1]Dataincome!EV115</f>
        <v>30.930899400000001</v>
      </c>
      <c r="AA38" s="16">
        <f>[1]Dataincome!GO115*[1]Dataincome!GR115/V38</f>
        <v>0.11795332922417918</v>
      </c>
      <c r="AB38" s="15">
        <f>[1]Dataincome!EJ115</f>
        <v>68.611074000000002</v>
      </c>
      <c r="AC38" s="15">
        <f>[1]A8!P115</f>
        <v>11.394768917609561</v>
      </c>
      <c r="AD38" s="15">
        <f>[1]Dataincome!HI115-[1]Dataincome!HM115</f>
        <v>201.23519999999999</v>
      </c>
      <c r="AE38" s="15">
        <f>[1]Dataincome!HJ115+[1]Dataincome!HQ115</f>
        <v>189.4744</v>
      </c>
      <c r="AF38" s="15">
        <f>[1]Dataincome!HN115</f>
        <v>11.7607</v>
      </c>
      <c r="AG38" s="15">
        <f>0.6*([1]Dataincome!HE115+[1]Dataincome!HN115+[1]Dataincome!HG115)</f>
        <v>12.809819999999998</v>
      </c>
      <c r="AH38" s="15">
        <f>[1]Dataincome!I115</f>
        <v>-32.569656000000009</v>
      </c>
      <c r="AI38" s="15">
        <f>[1]Dataincome!GU115+[1]Dataincome!GV115+[1]Dataincome!GW115+[1]Dataincome!HA115+[1]Dataincome!HB115</f>
        <v>120.70200000000001</v>
      </c>
      <c r="AJ38" s="15">
        <f>[1]Dataincome!HG115+[1]Dataincome!HE115+[1]Dataincome!HN115</f>
        <v>21.349699999999999</v>
      </c>
      <c r="AK38" s="15">
        <f>[1]Dataincome!HC115+[1]Dataincome!HF115+[1]Dataincome!HJ115+[1]Dataincome!HQ115</f>
        <v>208.51880000000003</v>
      </c>
      <c r="AL38" s="15">
        <f>[1]Dataincome!HU115-[1]Dataincome!JP115</f>
        <v>50.52444381154055</v>
      </c>
      <c r="AM38" s="15">
        <f>[1]Dataincome!HT115+[1]Dataincome!JP115</f>
        <v>404.38428515445946</v>
      </c>
      <c r="AN38" s="16">
        <f t="shared" si="17"/>
        <v>0.29500469127494117</v>
      </c>
      <c r="AO38" s="15">
        <f>[1]Rawdataincome2016!JX62</f>
        <v>868.5213</v>
      </c>
      <c r="AP38" s="16">
        <f t="shared" si="25"/>
        <v>0.24008484305451119</v>
      </c>
      <c r="AQ38" s="16">
        <f>[1]Datainvestment!$B62/B38</f>
        <v>7.4028125101815639E-2</v>
      </c>
      <c r="AR38" s="19">
        <f>[1]A20!B62</f>
        <v>5845.2954440000003</v>
      </c>
      <c r="AS38" s="20">
        <f t="shared" si="18"/>
        <v>2787.9416059114874</v>
      </c>
      <c r="AT38" s="21">
        <f>[1]A20!C62</f>
        <v>2480.2523380885132</v>
      </c>
      <c r="AU38" s="21">
        <f>[1]A20!Q62</f>
        <v>577.10149999999999</v>
      </c>
      <c r="AV38" s="16">
        <f t="shared" si="19"/>
        <v>0.42431599255336339</v>
      </c>
      <c r="AW38" s="16">
        <f t="shared" si="20"/>
        <v>9.872922686780107E-2</v>
      </c>
      <c r="AX38" s="16">
        <f t="shared" si="21"/>
        <v>0.47695478057883556</v>
      </c>
      <c r="AY38" s="16">
        <f t="shared" si="22"/>
        <v>4.1773543424269359</v>
      </c>
      <c r="AZ38" s="16">
        <f t="shared" si="24"/>
        <v>7.8969402921916787E-2</v>
      </c>
      <c r="BA38" s="17">
        <f>[1]A25d!I61</f>
        <v>9.2234189970930913E-2</v>
      </c>
      <c r="BB38" s="17">
        <f>[1]A25d!F61</f>
        <v>-7.8197737599561279E-2</v>
      </c>
      <c r="BC38" s="17">
        <f>[1]A0!R158</f>
        <v>1.8733523786067963E-2</v>
      </c>
      <c r="BD38" s="16">
        <f>BD37*(1+[1]A0!$R158)</f>
        <v>1.504017810940077</v>
      </c>
      <c r="BE38" s="15">
        <f>[1]Rawdataincome2016!$JX62</f>
        <v>868.5213</v>
      </c>
      <c r="BF38" s="22">
        <f>[1]A0!$P158</f>
        <v>46152.065703119435</v>
      </c>
      <c r="BJ38" s="4">
        <f t="shared" si="26"/>
        <v>-1.0000002248489182E-6</v>
      </c>
    </row>
    <row r="39" spans="1:62" x14ac:dyDescent="0.25">
      <c r="A39" s="33">
        <f t="shared" si="23"/>
        <v>2004</v>
      </c>
      <c r="B39" s="15">
        <f>[1]A1!B116</f>
        <v>1464.1639220000002</v>
      </c>
      <c r="C39" s="15">
        <f t="shared" si="5"/>
        <v>1429.6004771285498</v>
      </c>
      <c r="D39" s="15">
        <f>[1]A1!J116</f>
        <v>271.47487800000005</v>
      </c>
      <c r="E39" s="15">
        <f>[1]Dataincome!EE116</f>
        <v>41.668316000000019</v>
      </c>
      <c r="F39" s="15">
        <f t="shared" si="6"/>
        <v>229.80656200000004</v>
      </c>
      <c r="G39" s="15">
        <f t="shared" si="7"/>
        <v>973.297325</v>
      </c>
      <c r="H39" s="16">
        <f t="shared" si="8"/>
        <v>0.69034208486864024</v>
      </c>
      <c r="I39" s="15">
        <f>[1]Dataincome!HM116</f>
        <v>18.745099999999997</v>
      </c>
      <c r="J39" s="15">
        <f>[1]Dataincome!FA116</f>
        <v>879.81830000000002</v>
      </c>
      <c r="K39" s="15">
        <f>0.7*[1]Dataincome!EV116</f>
        <v>74.733924999999999</v>
      </c>
      <c r="L39" s="15">
        <f>[1]Dataincome!GC116</f>
        <v>338.41240000000005</v>
      </c>
      <c r="M39" s="15">
        <f>[1]A12!C116*[1]Dataincome!F116</f>
        <v>208.15877818674474</v>
      </c>
      <c r="N39" s="15">
        <f t="shared" si="9"/>
        <v>130.25362181325531</v>
      </c>
      <c r="O39" s="15">
        <f>[1]Dataincome!GD116</f>
        <v>245.63542768967</v>
      </c>
      <c r="P39" s="15">
        <f t="shared" si="10"/>
        <v>37.476649502925255</v>
      </c>
      <c r="Q39" s="15">
        <f t="shared" si="11"/>
        <v>1010.7739745029253</v>
      </c>
      <c r="R39" s="15">
        <f t="shared" si="12"/>
        <v>148.99872181325532</v>
      </c>
      <c r="S39" s="15">
        <f t="shared" si="13"/>
        <v>861.77525268966997</v>
      </c>
      <c r="T39" s="16">
        <f t="shared" si="14"/>
        <v>0.14741052457996789</v>
      </c>
      <c r="U39" s="17">
        <f t="shared" si="15"/>
        <v>3.8504831504520221E-2</v>
      </c>
      <c r="V39" s="15">
        <f t="shared" si="16"/>
        <v>226.4965901285498</v>
      </c>
      <c r="W39" s="18">
        <f>[1]Dataincome!DD116</f>
        <v>38.992199999999997</v>
      </c>
      <c r="X39" s="18">
        <f>[1]Dataincome!DJ116+[1]Dataincome!DF116</f>
        <v>49.151772000000079</v>
      </c>
      <c r="Y39" s="15">
        <f>[1]A8!O116+[1]A8!Q116+[1]A8!R116</f>
        <v>106.3237931285497</v>
      </c>
      <c r="Z39" s="15">
        <f>0.3*[1]Dataincome!EV116</f>
        <v>32.028825000000005</v>
      </c>
      <c r="AA39" s="16">
        <f>[1]Dataincome!GO116*[1]Dataincome!GR116/V39</f>
        <v>0.14660247162959655</v>
      </c>
      <c r="AB39" s="15">
        <f>[1]Dataincome!EJ116</f>
        <v>71.248183999999995</v>
      </c>
      <c r="AC39" s="15">
        <f>[1]A8!P116</f>
        <v>11.80180687145031</v>
      </c>
      <c r="AD39" s="15">
        <f>[1]Dataincome!HI116-[1]Dataincome!HM116</f>
        <v>214.654</v>
      </c>
      <c r="AE39" s="15">
        <f>[1]Dataincome!HJ116+[1]Dataincome!HQ116</f>
        <v>202.24959999999999</v>
      </c>
      <c r="AF39" s="15">
        <f>[1]Dataincome!HN116</f>
        <v>12.404299999999999</v>
      </c>
      <c r="AG39" s="15">
        <f>0.6*([1]Dataincome!HE116+[1]Dataincome!HN116+[1]Dataincome!HG116)</f>
        <v>14.140980000000001</v>
      </c>
      <c r="AH39" s="15">
        <f>[1]Dataincome!I116</f>
        <v>-33.333683000000008</v>
      </c>
      <c r="AI39" s="15">
        <f>[1]Dataincome!GU116+[1]Dataincome!GV116+[1]Dataincome!GW116+[1]Dataincome!HA116+[1]Dataincome!HB116</f>
        <v>125.03</v>
      </c>
      <c r="AJ39" s="15">
        <f>[1]Dataincome!HG116+[1]Dataincome!HE116+[1]Dataincome!HN116</f>
        <v>23.568300000000001</v>
      </c>
      <c r="AK39" s="15">
        <f>[1]Dataincome!HC116+[1]Dataincome!HF116+[1]Dataincome!HJ116+[1]Dataincome!HQ116</f>
        <v>222.64550000000003</v>
      </c>
      <c r="AL39" s="15">
        <f>[1]Dataincome!HU116-[1]Dataincome!JP116</f>
        <v>52.915882351079972</v>
      </c>
      <c r="AM39" s="15">
        <f>[1]Dataincome!HT116+[1]Dataincome!JP116</f>
        <v>419.89368995924997</v>
      </c>
      <c r="AN39" s="16">
        <f t="shared" si="17"/>
        <v>0.29371401078617093</v>
      </c>
      <c r="AO39" s="15">
        <f>[1]Rawdataincome2016!JX63</f>
        <v>905.53700000000003</v>
      </c>
      <c r="AP39" s="16">
        <f t="shared" si="25"/>
        <v>0.24587123441670525</v>
      </c>
      <c r="AQ39" s="16">
        <f>[1]Datainvestment!$B63/B39</f>
        <v>7.3962278658031289E-2</v>
      </c>
      <c r="AR39" s="19">
        <f>[1]A20!B63</f>
        <v>6620.4202485000005</v>
      </c>
      <c r="AS39" s="20">
        <f t="shared" si="18"/>
        <v>3017.7684108452058</v>
      </c>
      <c r="AT39" s="21">
        <f>[1]A20!C63</f>
        <v>2991.6338376547947</v>
      </c>
      <c r="AU39" s="21">
        <f>[1]A20!Q63</f>
        <v>611.01800000000003</v>
      </c>
      <c r="AV39" s="16">
        <f t="shared" si="19"/>
        <v>0.4518797486205825</v>
      </c>
      <c r="AW39" s="16">
        <f t="shared" si="20"/>
        <v>9.2292932633459238E-2</v>
      </c>
      <c r="AX39" s="16">
        <f t="shared" si="21"/>
        <v>0.45582731874595822</v>
      </c>
      <c r="AY39" s="16">
        <f t="shared" si="22"/>
        <v>4.5216386970228868</v>
      </c>
      <c r="AZ39" s="16">
        <f t="shared" si="24"/>
        <v>7.6151158973672417E-2</v>
      </c>
      <c r="BA39" s="17">
        <f>[1]A25d!I62</f>
        <v>0.12289385088770377</v>
      </c>
      <c r="BB39" s="17">
        <f>[1]A25d!F62</f>
        <v>3.5548291810509447E-2</v>
      </c>
      <c r="BC39" s="17">
        <f>[1]A0!R159</f>
        <v>1.6350762918591499E-2</v>
      </c>
      <c r="BD39" s="16">
        <f>BD38*(1+[1]A0!$R159)</f>
        <v>1.5286096495920971</v>
      </c>
      <c r="BE39" s="15">
        <f>[1]Rawdataincome2016!$JX63</f>
        <v>905.53700000000003</v>
      </c>
      <c r="BF39" s="22">
        <f>[1]A0!$P159</f>
        <v>46505.800139279774</v>
      </c>
      <c r="BJ39" s="4">
        <f t="shared" si="26"/>
        <v>-3.0099999986532566E-4</v>
      </c>
    </row>
    <row r="40" spans="1:62" x14ac:dyDescent="0.25">
      <c r="A40" s="33">
        <f t="shared" si="23"/>
        <v>2005</v>
      </c>
      <c r="B40" s="15">
        <f>[1]A1!B117</f>
        <v>1517.0650609999998</v>
      </c>
      <c r="C40" s="15">
        <f t="shared" si="5"/>
        <v>1481.6526320314224</v>
      </c>
      <c r="D40" s="15">
        <f>[1]A1!J117</f>
        <v>285.89463900000004</v>
      </c>
      <c r="E40" s="15">
        <f>[1]Dataincome!EE117</f>
        <v>44.672466</v>
      </c>
      <c r="F40" s="15">
        <f t="shared" si="6"/>
        <v>241.22217300000005</v>
      </c>
      <c r="G40" s="15">
        <f t="shared" si="7"/>
        <v>1007.1561760999999</v>
      </c>
      <c r="H40" s="16">
        <f t="shared" si="8"/>
        <v>0.68982118133266002</v>
      </c>
      <c r="I40" s="15">
        <f>[1]Dataincome!HM117</f>
        <v>20.320400000000003</v>
      </c>
      <c r="J40" s="15">
        <f>[1]Dataincome!FA117</f>
        <v>912.35730000000001</v>
      </c>
      <c r="K40" s="15">
        <f>0.7*[1]Dataincome!EV117</f>
        <v>74.478476099999995</v>
      </c>
      <c r="L40" s="15">
        <f>[1]Dataincome!GC117</f>
        <v>352.01709999999997</v>
      </c>
      <c r="M40" s="15">
        <f>[1]A12!C117*[1]Dataincome!F117</f>
        <v>218.08057657806614</v>
      </c>
      <c r="N40" s="15">
        <f t="shared" si="9"/>
        <v>133.93652342193383</v>
      </c>
      <c r="O40" s="15">
        <f>[1]Dataincome!GD117</f>
        <v>257.42801301559001</v>
      </c>
      <c r="P40" s="15">
        <f t="shared" si="10"/>
        <v>39.347436437523868</v>
      </c>
      <c r="Q40" s="15">
        <f t="shared" si="11"/>
        <v>1046.5036125375238</v>
      </c>
      <c r="R40" s="15">
        <f t="shared" si="12"/>
        <v>154.25692342193383</v>
      </c>
      <c r="S40" s="15">
        <f t="shared" si="13"/>
        <v>892.24668911559002</v>
      </c>
      <c r="T40" s="16">
        <f t="shared" si="14"/>
        <v>0.14740218913138509</v>
      </c>
      <c r="U40" s="17">
        <f t="shared" si="15"/>
        <v>3.9067859951858352E-2</v>
      </c>
      <c r="V40" s="15">
        <f t="shared" si="16"/>
        <v>233.27428293142253</v>
      </c>
      <c r="W40" s="18">
        <f>[1]Dataincome!DD117</f>
        <v>41.138699999999993</v>
      </c>
      <c r="X40" s="18">
        <f>[1]Dataincome!DJ117+[1]Dataincome!DF117</f>
        <v>52.265350000000069</v>
      </c>
      <c r="Y40" s="15">
        <f>[1]A8!O117+[1]A8!Q117+[1]A8!R117</f>
        <v>107.95088603142247</v>
      </c>
      <c r="Z40" s="15">
        <f>0.3*[1]Dataincome!EV117</f>
        <v>31.919346900000001</v>
      </c>
      <c r="AA40" s="16">
        <f>[1]Dataincome!GO117*[1]Dataincome!GR117/V40</f>
        <v>0.14448322724698293</v>
      </c>
      <c r="AB40" s="15">
        <f>[1]Dataincome!EJ117</f>
        <v>73.436734000000001</v>
      </c>
      <c r="AC40" s="15">
        <f>[1]A8!P117</f>
        <v>11.037813968577527</v>
      </c>
      <c r="AD40" s="15">
        <f>[1]Dataincome!HI117-[1]Dataincome!HM117</f>
        <v>225.1224</v>
      </c>
      <c r="AE40" s="15">
        <f>[1]Dataincome!HJ117+[1]Dataincome!HQ117</f>
        <v>211.91640000000001</v>
      </c>
      <c r="AF40" s="15">
        <f>[1]Dataincome!HN117</f>
        <v>13.206</v>
      </c>
      <c r="AG40" s="15">
        <f>0.6*([1]Dataincome!HE117+[1]Dataincome!HN117+[1]Dataincome!HG117)</f>
        <v>15.140999999999998</v>
      </c>
      <c r="AH40" s="15">
        <f>[1]Dataincome!I117</f>
        <v>-32.962446</v>
      </c>
      <c r="AI40" s="15">
        <f>[1]Dataincome!GU117+[1]Dataincome!GV117+[1]Dataincome!GW117+[1]Dataincome!HA117+[1]Dataincome!HB117</f>
        <v>134.10399999999998</v>
      </c>
      <c r="AJ40" s="15">
        <f>[1]Dataincome!HG117+[1]Dataincome!HE117+[1]Dataincome!HN117</f>
        <v>25.234999999999999</v>
      </c>
      <c r="AK40" s="15">
        <f>[1]Dataincome!HC117+[1]Dataincome!HF117+[1]Dataincome!HJ117+[1]Dataincome!HQ117</f>
        <v>232.34920000000005</v>
      </c>
      <c r="AL40" s="15">
        <f>[1]Dataincome!HU117-[1]Dataincome!JP117</f>
        <v>54.799302384320015</v>
      </c>
      <c r="AM40" s="15">
        <f>[1]Dataincome!HT117+[1]Dataincome!JP117</f>
        <v>434.93418460009002</v>
      </c>
      <c r="AN40" s="16">
        <f t="shared" si="17"/>
        <v>0.29354666215101494</v>
      </c>
      <c r="AO40" s="15">
        <f>[1]Rawdataincome2016!JX64</f>
        <v>945.81240000000003</v>
      </c>
      <c r="AP40" s="16">
        <f t="shared" si="25"/>
        <v>0.24566097885796384</v>
      </c>
      <c r="AQ40" s="16">
        <f>[1]Datainvestment!$B64/B40</f>
        <v>6.2025883015178092E-2</v>
      </c>
      <c r="AR40" s="19">
        <f>[1]A20!B64</f>
        <v>7533.5506965000004</v>
      </c>
      <c r="AS40" s="20">
        <f t="shared" si="18"/>
        <v>3287.1162298101099</v>
      </c>
      <c r="AT40" s="21">
        <f>[1]A20!C64</f>
        <v>3599.1054666898904</v>
      </c>
      <c r="AU40" s="21">
        <f>[1]A20!Q64</f>
        <v>647.32900000000006</v>
      </c>
      <c r="AV40" s="16">
        <f t="shared" si="19"/>
        <v>0.47774357825215041</v>
      </c>
      <c r="AW40" s="16">
        <f t="shared" si="20"/>
        <v>8.5926149046921738E-2</v>
      </c>
      <c r="AX40" s="16">
        <f t="shared" si="21"/>
        <v>0.43633027270092783</v>
      </c>
      <c r="AY40" s="16">
        <f t="shared" si="22"/>
        <v>4.965871860191764</v>
      </c>
      <c r="AZ40" s="16">
        <f t="shared" si="24"/>
        <v>7.338413251481983E-2</v>
      </c>
      <c r="BA40" s="17">
        <f>[1]A25d!I63</f>
        <v>0.14471287834949487</v>
      </c>
      <c r="BB40" s="17">
        <f>[1]A25d!F63</f>
        <v>3.6899530427505933E-2</v>
      </c>
      <c r="BC40" s="17">
        <f>[1]A0!R160</f>
        <v>1.9438454881310463E-2</v>
      </c>
      <c r="BD40" s="16">
        <f>BD39*(1+[1]A0!$R160)</f>
        <v>1.5583234592968289</v>
      </c>
      <c r="BE40" s="15">
        <f>[1]Rawdataincome2016!$JX64</f>
        <v>945.81240000000003</v>
      </c>
      <c r="BF40" s="22">
        <f>[1]A0!$P160</f>
        <v>46921.112374094686</v>
      </c>
      <c r="BJ40" s="4">
        <f t="shared" si="26"/>
        <v>1.0000000020227162E-4</v>
      </c>
    </row>
    <row r="41" spans="1:62" x14ac:dyDescent="0.25">
      <c r="A41" s="33">
        <f t="shared" si="23"/>
        <v>2006</v>
      </c>
      <c r="B41" s="15">
        <f>[1]A1!B118</f>
        <v>1586.086718</v>
      </c>
      <c r="C41" s="15">
        <f t="shared" si="5"/>
        <v>1552.7548782600015</v>
      </c>
      <c r="D41" s="15">
        <f>[1]A1!J118</f>
        <v>304.45378199999999</v>
      </c>
      <c r="E41" s="15">
        <f>[1]Dataincome!EE118</f>
        <v>48.964306000000008</v>
      </c>
      <c r="F41" s="15">
        <f t="shared" si="6"/>
        <v>255.48947599999997</v>
      </c>
      <c r="G41" s="15">
        <f t="shared" si="7"/>
        <v>1050.2675598000001</v>
      </c>
      <c r="H41" s="16">
        <f t="shared" si="8"/>
        <v>0.68676509717026146</v>
      </c>
      <c r="I41" s="15">
        <f>[1]Dataincome!HM118</f>
        <v>21.180799999999998</v>
      </c>
      <c r="J41" s="15">
        <f>[1]Dataincome!FA118</f>
        <v>951.67690000000005</v>
      </c>
      <c r="K41" s="15">
        <f>0.7*[1]Dataincome!EV118</f>
        <v>77.409859799999992</v>
      </c>
      <c r="L41" s="15">
        <f>[1]Dataincome!GC118</f>
        <v>369.1721</v>
      </c>
      <c r="M41" s="15">
        <f>[1]A12!C118*[1]Dataincome!F118</f>
        <v>231.23280229598603</v>
      </c>
      <c r="N41" s="15">
        <f t="shared" si="9"/>
        <v>137.93929770401397</v>
      </c>
      <c r="O41" s="15">
        <f>[1]Dataincome!GD118</f>
        <v>270.23424150371693</v>
      </c>
      <c r="P41" s="15">
        <f t="shared" si="10"/>
        <v>39.001439207730897</v>
      </c>
      <c r="Q41" s="15">
        <f t="shared" si="11"/>
        <v>1089.2689990077311</v>
      </c>
      <c r="R41" s="15">
        <f t="shared" si="12"/>
        <v>159.12009770401397</v>
      </c>
      <c r="S41" s="15">
        <f t="shared" si="13"/>
        <v>930.14890130371714</v>
      </c>
      <c r="T41" s="16">
        <f t="shared" si="14"/>
        <v>0.14607970836309886</v>
      </c>
      <c r="U41" s="17">
        <f t="shared" si="15"/>
        <v>3.7134765178463702E-2</v>
      </c>
      <c r="V41" s="15">
        <f t="shared" si="16"/>
        <v>246.99784246000161</v>
      </c>
      <c r="W41" s="18">
        <f>[1]Dataincome!DD118</f>
        <v>52.882800000000003</v>
      </c>
      <c r="X41" s="18">
        <f>[1]Dataincome!DJ118+[1]Dataincome!DF118</f>
        <v>42.690430000000106</v>
      </c>
      <c r="Y41" s="15">
        <f>[1]A8!O118+[1]A8!Q118+[1]A8!R118</f>
        <v>118.2489582600015</v>
      </c>
      <c r="Z41" s="15">
        <f>0.3*[1]Dataincome!EV118</f>
        <v>33.175654199999997</v>
      </c>
      <c r="AA41" s="16">
        <f>[1]Dataincome!GO118*[1]Dataincome!GR118/V41</f>
        <v>0.15509410948882121</v>
      </c>
      <c r="AB41" s="15">
        <f>[1]Dataincome!EJ118</f>
        <v>72.310094000000007</v>
      </c>
      <c r="AC41" s="15">
        <f>[1]A8!P118</f>
        <v>13.808541739998496</v>
      </c>
      <c r="AD41" s="15">
        <f>[1]Dataincome!HI118-[1]Dataincome!HM118</f>
        <v>233.54739999999995</v>
      </c>
      <c r="AE41" s="15">
        <f>[1]Dataincome!HJ118+[1]Dataincome!HQ118</f>
        <v>219.69579999999999</v>
      </c>
      <c r="AF41" s="15">
        <f>[1]Dataincome!HN118</f>
        <v>13.851600000000001</v>
      </c>
      <c r="AG41" s="15">
        <f>0.6*([1]Dataincome!HE118+[1]Dataincome!HN118+[1]Dataincome!HG118)</f>
        <v>15.51336</v>
      </c>
      <c r="AH41" s="15">
        <f>[1]Dataincome!I118</f>
        <v>-30.844619999999995</v>
      </c>
      <c r="AI41" s="15">
        <f>[1]Dataincome!GU118+[1]Dataincome!GV118+[1]Dataincome!GW118+[1]Dataincome!HA118+[1]Dataincome!HB118</f>
        <v>136.51999999999998</v>
      </c>
      <c r="AJ41" s="15">
        <f>[1]Dataincome!HG118+[1]Dataincome!HE118+[1]Dataincome!HN118</f>
        <v>25.855600000000003</v>
      </c>
      <c r="AK41" s="15">
        <f>[1]Dataincome!HC118+[1]Dataincome!HF118+[1]Dataincome!HJ118+[1]Dataincome!HQ118</f>
        <v>236.28190000000001</v>
      </c>
      <c r="AL41" s="15">
        <f>[1]Dataincome!HU118-[1]Dataincome!JP118</f>
        <v>57.196905170330922</v>
      </c>
      <c r="AM41" s="15">
        <f>[1]Dataincome!HT118+[1]Dataincome!JP118</f>
        <v>450.0670533259522</v>
      </c>
      <c r="AN41" s="16">
        <f t="shared" si="17"/>
        <v>0.28985067741683218</v>
      </c>
      <c r="AO41" s="15">
        <f>[1]Rawdataincome2016!JX65</f>
        <v>987.16409999999996</v>
      </c>
      <c r="AP41" s="16">
        <f t="shared" si="25"/>
        <v>0.23935422692133965</v>
      </c>
      <c r="AQ41" s="16">
        <f>[1]Datainvestment!$B65/B41</f>
        <v>6.5474036710267691E-2</v>
      </c>
      <c r="AR41" s="19">
        <f>[1]A20!B65</f>
        <v>8456.6474324999999</v>
      </c>
      <c r="AS41" s="20">
        <f t="shared" si="18"/>
        <v>3637.2126273002586</v>
      </c>
      <c r="AT41" s="21">
        <f>[1]A20!C65</f>
        <v>4135.2298051997413</v>
      </c>
      <c r="AU41" s="21">
        <f>[1]A20!Q65</f>
        <v>684.20500000000004</v>
      </c>
      <c r="AV41" s="16">
        <f t="shared" si="19"/>
        <v>0.48899162915406802</v>
      </c>
      <c r="AW41" s="16">
        <f t="shared" si="20"/>
        <v>8.0907357846149636E-2</v>
      </c>
      <c r="AX41" s="16">
        <f t="shared" si="21"/>
        <v>0.43010101299978237</v>
      </c>
      <c r="AY41" s="16">
        <f t="shared" si="22"/>
        <v>5.3317686457670721</v>
      </c>
      <c r="AZ41" s="16">
        <f t="shared" si="24"/>
        <v>7.02432060425454E-2</v>
      </c>
      <c r="BA41" s="17">
        <f>[1]A25d!I64</f>
        <v>0.13101710622620089</v>
      </c>
      <c r="BB41" s="17">
        <f>[1]A25d!F64</f>
        <v>4.7224798717264926E-2</v>
      </c>
      <c r="BC41" s="17">
        <f>[1]A0!R161</f>
        <v>2.1715028211474419E-2</v>
      </c>
      <c r="BD41" s="16">
        <f>BD40*(1+[1]A0!$R161)</f>
        <v>1.5921624971780619</v>
      </c>
      <c r="BE41" s="15">
        <f>[1]Rawdataincome2016!$JX65</f>
        <v>987.16409999999996</v>
      </c>
      <c r="BF41" s="22">
        <f>[1]A0!$P161</f>
        <v>47338.436096194506</v>
      </c>
      <c r="BJ41" s="4">
        <f t="shared" si="26"/>
        <v>-9.9999999829236685E-5</v>
      </c>
    </row>
    <row r="42" spans="1:62" x14ac:dyDescent="0.25">
      <c r="A42" s="33">
        <f t="shared" si="23"/>
        <v>2007</v>
      </c>
      <c r="B42" s="15">
        <f>[1]A1!B119</f>
        <v>1664.227026</v>
      </c>
      <c r="C42" s="15">
        <f t="shared" si="5"/>
        <v>1637.7593526644437</v>
      </c>
      <c r="D42" s="15">
        <f>[1]A1!J119</f>
        <v>321.93567400000001</v>
      </c>
      <c r="E42" s="15">
        <f>[1]Dataincome!EE119</f>
        <v>52.854886000000008</v>
      </c>
      <c r="F42" s="15">
        <f t="shared" si="6"/>
        <v>269.08078799999998</v>
      </c>
      <c r="G42" s="15">
        <f t="shared" si="7"/>
        <v>1093.3147981</v>
      </c>
      <c r="H42" s="16">
        <f t="shared" si="8"/>
        <v>0.6826431475307001</v>
      </c>
      <c r="I42" s="15">
        <f>[1]Dataincome!HM119</f>
        <v>22.878799999999998</v>
      </c>
      <c r="J42" s="15">
        <f>[1]Dataincome!FA119</f>
        <v>990.0779</v>
      </c>
      <c r="K42" s="15">
        <f>0.7*[1]Dataincome!EV119</f>
        <v>80.358098100000007</v>
      </c>
      <c r="L42" s="15">
        <f>[1]Dataincome!GC119</f>
        <v>382.62650000000002</v>
      </c>
      <c r="M42" s="15">
        <f>[1]A12!C119*[1]Dataincome!F119</f>
        <v>239.03291252902363</v>
      </c>
      <c r="N42" s="15">
        <f t="shared" si="9"/>
        <v>143.59358747097639</v>
      </c>
      <c r="O42" s="15">
        <f>[1]Dataincome!GD119</f>
        <v>281.79128966332001</v>
      </c>
      <c r="P42" s="15">
        <f t="shared" si="10"/>
        <v>42.758377134296381</v>
      </c>
      <c r="Q42" s="15">
        <f t="shared" si="11"/>
        <v>1136.0731752342963</v>
      </c>
      <c r="R42" s="15">
        <f t="shared" si="12"/>
        <v>166.4723874709764</v>
      </c>
      <c r="S42" s="15">
        <f t="shared" si="13"/>
        <v>969.60078776331989</v>
      </c>
      <c r="T42" s="16">
        <f t="shared" si="14"/>
        <v>0.14653315569804226</v>
      </c>
      <c r="U42" s="17">
        <f t="shared" si="15"/>
        <v>3.9108934781275639E-2</v>
      </c>
      <c r="V42" s="15">
        <f t="shared" si="16"/>
        <v>275.36376656444367</v>
      </c>
      <c r="W42" s="18">
        <f>[1]Dataincome!DD119</f>
        <v>56.498999999999995</v>
      </c>
      <c r="X42" s="18">
        <f>[1]Dataincome!DJ119+[1]Dataincome!DF119</f>
        <v>52.731948000000045</v>
      </c>
      <c r="Y42" s="15">
        <f>[1]A8!O119+[1]A8!Q119+[1]A8!R119</f>
        <v>131.69363366444361</v>
      </c>
      <c r="Z42" s="15">
        <f>0.3*[1]Dataincome!EV119</f>
        <v>34.439184900000001</v>
      </c>
      <c r="AA42" s="16">
        <f>[1]Dataincome!GO119*[1]Dataincome!GR119/V42</f>
        <v>0.16980954158645498</v>
      </c>
      <c r="AB42" s="15">
        <f>[1]Dataincome!EJ119</f>
        <v>68.93571399999999</v>
      </c>
      <c r="AC42" s="15">
        <f>[1]A8!P119</f>
        <v>17.924166335556368</v>
      </c>
      <c r="AD42" s="15">
        <f>[1]Dataincome!HI119-[1]Dataincome!HM119</f>
        <v>240.44380000000001</v>
      </c>
      <c r="AE42" s="15">
        <f>[1]Dataincome!HJ119+[1]Dataincome!HQ119</f>
        <v>226.01910000000001</v>
      </c>
      <c r="AF42" s="15">
        <f>[1]Dataincome!HN119</f>
        <v>14.424799999999999</v>
      </c>
      <c r="AG42" s="15">
        <f>0.6*([1]Dataincome!HE119+[1]Dataincome!HN119+[1]Dataincome!HG119)</f>
        <v>16.634879999999999</v>
      </c>
      <c r="AH42" s="15">
        <f>[1]Dataincome!I119</f>
        <v>-31.755120000000009</v>
      </c>
      <c r="AI42" s="15">
        <f>[1]Dataincome!GU119+[1]Dataincome!GV119+[1]Dataincome!GW119+[1]Dataincome!HA119+[1]Dataincome!HB119</f>
        <v>143.47600000000003</v>
      </c>
      <c r="AJ42" s="15">
        <f>[1]Dataincome!HG119+[1]Dataincome!HE119+[1]Dataincome!HN119</f>
        <v>27.724800000000002</v>
      </c>
      <c r="AK42" s="15">
        <f>[1]Dataincome!HC119+[1]Dataincome!HF119+[1]Dataincome!HJ119+[1]Dataincome!HQ119</f>
        <v>245.99590000000001</v>
      </c>
      <c r="AL42" s="15">
        <f>[1]Dataincome!HU119-[1]Dataincome!JP119</f>
        <v>58.566550138329944</v>
      </c>
      <c r="AM42" s="15">
        <f>[1]Dataincome!HT119+[1]Dataincome!JP119</f>
        <v>468.23296019835004</v>
      </c>
      <c r="AN42" s="16">
        <f t="shared" si="17"/>
        <v>0.28589851093604784</v>
      </c>
      <c r="AO42" s="15">
        <f>[1]Rawdataincome2016!JX66</f>
        <v>1032.7299</v>
      </c>
      <c r="AP42" s="16">
        <f t="shared" si="25"/>
        <v>0.23819964929842741</v>
      </c>
      <c r="AQ42" s="16">
        <f>[1]Datainvestment!$B66/B42</f>
        <v>6.7194858786051234E-2</v>
      </c>
      <c r="AR42" s="19">
        <f>[1]A20!B66</f>
        <v>9171.0306849999997</v>
      </c>
      <c r="AS42" s="20">
        <f t="shared" si="18"/>
        <v>3923.3047314292221</v>
      </c>
      <c r="AT42" s="21">
        <f>[1]A20!C66</f>
        <v>4530.6484535707777</v>
      </c>
      <c r="AU42" s="21">
        <f>[1]A20!Q66</f>
        <v>717.07749999999999</v>
      </c>
      <c r="AV42" s="16">
        <f t="shared" si="19"/>
        <v>0.49401736938695873</v>
      </c>
      <c r="AW42" s="16">
        <f t="shared" si="20"/>
        <v>7.8189412360471236E-2</v>
      </c>
      <c r="AX42" s="16">
        <f t="shared" si="21"/>
        <v>0.42779321825257005</v>
      </c>
      <c r="AY42" s="16">
        <f t="shared" si="22"/>
        <v>5.5106848655394929</v>
      </c>
      <c r="AZ42" s="16">
        <f t="shared" si="24"/>
        <v>6.8585237808426985E-2</v>
      </c>
      <c r="BA42" s="17">
        <f>[1]A25d!I65</f>
        <v>7.334162861474125E-2</v>
      </c>
      <c r="BB42" s="17">
        <f>[1]A25d!F65</f>
        <v>8.6574981741986967E-2</v>
      </c>
      <c r="BC42" s="17">
        <f>[1]A0!R162</f>
        <v>2.5568991899490356E-2</v>
      </c>
      <c r="BD42" s="16">
        <f>BD41*(1+[1]A0!$R162)</f>
        <v>1.63287248717108</v>
      </c>
      <c r="BE42" s="15">
        <f>[1]Rawdataincome2016!$JX66</f>
        <v>1032.7299</v>
      </c>
      <c r="BF42" s="22">
        <f>[1]A0!$P162</f>
        <v>47716.625829248289</v>
      </c>
      <c r="BJ42" s="4">
        <f t="shared" si="26"/>
        <v>-9.8999999888604862E-5</v>
      </c>
    </row>
    <row r="43" spans="1:62" x14ac:dyDescent="0.25">
      <c r="A43" s="33">
        <f t="shared" si="23"/>
        <v>2008</v>
      </c>
      <c r="B43" s="15">
        <f>[1]A1!B120</f>
        <v>1696.4070000000002</v>
      </c>
      <c r="C43" s="15">
        <f t="shared" si="5"/>
        <v>1689.8439498031589</v>
      </c>
      <c r="D43" s="15">
        <f>[1]A1!J120</f>
        <v>342.05459999999999</v>
      </c>
      <c r="E43" s="15">
        <f>[1]Dataincome!EE120</f>
        <v>57.691680000000005</v>
      </c>
      <c r="F43" s="15">
        <f t="shared" si="6"/>
        <v>284.36291999999997</v>
      </c>
      <c r="G43" s="15">
        <f t="shared" si="7"/>
        <v>1126.7644106</v>
      </c>
      <c r="H43" s="16">
        <f t="shared" si="8"/>
        <v>0.69274131116549886</v>
      </c>
      <c r="I43" s="15">
        <f>[1]Dataincome!HM120</f>
        <v>24.375400000000003</v>
      </c>
      <c r="J43" s="15">
        <f>[1]Dataincome!FA120</f>
        <v>1021.3247</v>
      </c>
      <c r="K43" s="15">
        <f>0.7*[1]Dataincome!EV120</f>
        <v>81.064310599999999</v>
      </c>
      <c r="L43" s="15">
        <f>[1]Dataincome!GC120</f>
        <v>393.66219999999998</v>
      </c>
      <c r="M43" s="15">
        <f>[1]A12!C120*[1]Dataincome!F120</f>
        <v>245.46881665572946</v>
      </c>
      <c r="N43" s="15">
        <f t="shared" si="9"/>
        <v>148.19338334427053</v>
      </c>
      <c r="O43" s="15">
        <f>[1]Dataincome!GD120</f>
        <v>293.87561550606006</v>
      </c>
      <c r="P43" s="15">
        <f t="shared" si="10"/>
        <v>48.406798850330603</v>
      </c>
      <c r="Q43" s="15">
        <f t="shared" si="11"/>
        <v>1175.1712094503305</v>
      </c>
      <c r="R43" s="15">
        <f t="shared" si="12"/>
        <v>172.56878334427054</v>
      </c>
      <c r="S43" s="15">
        <f t="shared" si="13"/>
        <v>1002.60242610606</v>
      </c>
      <c r="T43" s="16">
        <f t="shared" si="14"/>
        <v>0.14684565274959988</v>
      </c>
      <c r="U43" s="17">
        <f t="shared" si="15"/>
        <v>4.2960887293692407E-2</v>
      </c>
      <c r="V43" s="15">
        <f t="shared" si="16"/>
        <v>278.71661920315876</v>
      </c>
      <c r="W43" s="18">
        <f>[1]Dataincome!DD120</f>
        <v>55.143299999999996</v>
      </c>
      <c r="X43" s="18">
        <f>[1]Dataincome!DJ120+[1]Dataincome!DF120</f>
        <v>49.195325000000025</v>
      </c>
      <c r="Y43" s="15">
        <f>[1]A8!O120+[1]A8!Q120+[1]A8!R120</f>
        <v>139.63614680315874</v>
      </c>
      <c r="Z43" s="15">
        <f>0.3*[1]Dataincome!EV120</f>
        <v>34.741847400000005</v>
      </c>
      <c r="AA43" s="16">
        <f>[1]Dataincome!GO120*[1]Dataincome!GR120/V43</f>
        <v>0.18900745068363847</v>
      </c>
      <c r="AB43" s="15">
        <f>[1]Dataincome!EJ120</f>
        <v>64.01952</v>
      </c>
      <c r="AC43" s="15">
        <f>[1]A8!P120</f>
        <v>21.630753196841251</v>
      </c>
      <c r="AD43" s="15">
        <f>[1]Dataincome!HI120-[1]Dataincome!HM120</f>
        <v>239.8913</v>
      </c>
      <c r="AE43" s="15">
        <f>[1]Dataincome!HJ120+[1]Dataincome!HQ120</f>
        <v>224.86690000000002</v>
      </c>
      <c r="AF43" s="15">
        <f>[1]Dataincome!HN120</f>
        <v>15.0244</v>
      </c>
      <c r="AG43" s="15">
        <f>0.6*([1]Dataincome!HE120+[1]Dataincome!HN120+[1]Dataincome!HG120)</f>
        <v>16.244039999999998</v>
      </c>
      <c r="AH43" s="15">
        <f>[1]Dataincome!I120</f>
        <v>-34.615702999999996</v>
      </c>
      <c r="AI43" s="15">
        <f>[1]Dataincome!GU120+[1]Dataincome!GV120+[1]Dataincome!GW120+[1]Dataincome!HA120+[1]Dataincome!HB120</f>
        <v>145.15199999999999</v>
      </c>
      <c r="AJ43" s="15">
        <f>[1]Dataincome!HG120+[1]Dataincome!HE120+[1]Dataincome!HN120</f>
        <v>27.073399999999999</v>
      </c>
      <c r="AK43" s="15">
        <f>[1]Dataincome!HC120+[1]Dataincome!HF120+[1]Dataincome!HJ120+[1]Dataincome!HQ120</f>
        <v>246.20560000000003</v>
      </c>
      <c r="AL43" s="15">
        <f>[1]Dataincome!HU120-[1]Dataincome!JP120</f>
        <v>60.768248967027148</v>
      </c>
      <c r="AM43" s="15">
        <f>[1]Dataincome!HT120+[1]Dataincome!JP120</f>
        <v>480.07053552691281</v>
      </c>
      <c r="AN43" s="16">
        <f t="shared" si="17"/>
        <v>0.28409163791889408</v>
      </c>
      <c r="AO43" s="15">
        <f>[1]Rawdataincome2016!JX67</f>
        <v>1066.5981000000002</v>
      </c>
      <c r="AP43" s="16">
        <f t="shared" si="25"/>
        <v>0.2308325882073107</v>
      </c>
      <c r="AQ43" s="16">
        <f>[1]Datainvestment!$B67/B43</f>
        <v>6.711402393411485E-2</v>
      </c>
      <c r="AR43" s="19">
        <f>[1]A20!B67</f>
        <v>9131.0523565000003</v>
      </c>
      <c r="AS43" s="20">
        <f t="shared" si="18"/>
        <v>3809.6414447286188</v>
      </c>
      <c r="AT43" s="21">
        <f>[1]A20!C67</f>
        <v>4562.0184117713816</v>
      </c>
      <c r="AU43" s="21">
        <f>[1]A20!Q67</f>
        <v>759.39249999999993</v>
      </c>
      <c r="AV43" s="16">
        <f t="shared" si="19"/>
        <v>0.49961584203641968</v>
      </c>
      <c r="AW43" s="16">
        <f t="shared" si="20"/>
        <v>8.3165934259419871E-2</v>
      </c>
      <c r="AX43" s="16">
        <f t="shared" si="21"/>
        <v>0.41721822370416045</v>
      </c>
      <c r="AY43" s="16">
        <f t="shared" si="22"/>
        <v>5.3825835171040906</v>
      </c>
      <c r="AZ43" s="16">
        <f t="shared" si="24"/>
        <v>7.4642961581980763E-2</v>
      </c>
      <c r="BA43" s="17">
        <f>[1]A25d!I66</f>
        <v>4.0864813639999387E-2</v>
      </c>
      <c r="BB43" s="17">
        <f>[1]A25d!F66</f>
        <v>4.7101565610718765E-5</v>
      </c>
      <c r="BC43" s="17">
        <f>[1]A0!R163</f>
        <v>2.3810110986232758E-2</v>
      </c>
      <c r="BD43" s="16">
        <f>BD42*(1+[1]A0!$R163)</f>
        <v>1.6717513623169893</v>
      </c>
      <c r="BE43" s="15">
        <f>[1]Rawdataincome2016!$JX67</f>
        <v>1066.5981000000002</v>
      </c>
      <c r="BF43" s="22">
        <f>[1]A0!$P163</f>
        <v>48054.521690259302</v>
      </c>
      <c r="BJ43" s="4">
        <f t="shared" si="26"/>
        <v>1.0000000003174137E-4</v>
      </c>
    </row>
    <row r="44" spans="1:62" x14ac:dyDescent="0.25">
      <c r="A44" s="33">
        <f t="shared" si="23"/>
        <v>2009</v>
      </c>
      <c r="B44" s="15">
        <f>[1]A1!B121</f>
        <v>1627.7166249999998</v>
      </c>
      <c r="C44" s="15">
        <f t="shared" si="5"/>
        <v>1626.3064595566063</v>
      </c>
      <c r="D44" s="15">
        <f>[1]A1!J121</f>
        <v>345.93026000000003</v>
      </c>
      <c r="E44" s="15">
        <f>[1]Dataincome!EE121</f>
        <v>56.870020999999994</v>
      </c>
      <c r="F44" s="15">
        <f t="shared" si="6"/>
        <v>289.06023900000002</v>
      </c>
      <c r="G44" s="15">
        <f t="shared" si="7"/>
        <v>1124.2914758999998</v>
      </c>
      <c r="H44" s="16">
        <f t="shared" si="8"/>
        <v>0.72901875721001774</v>
      </c>
      <c r="I44" s="15">
        <f>[1]Dataincome!HM121</f>
        <v>26.263999999999999</v>
      </c>
      <c r="J44" s="15">
        <f>[1]Dataincome!FA121</f>
        <v>1024.539</v>
      </c>
      <c r="K44" s="15">
        <f>0.7*[1]Dataincome!EV121</f>
        <v>73.488475899999997</v>
      </c>
      <c r="L44" s="15">
        <f>[1]Dataincome!GC121</f>
        <v>397.96899999999999</v>
      </c>
      <c r="M44" s="15">
        <f>[1]A12!C121*[1]Dataincome!F121</f>
        <v>248.1101545350856</v>
      </c>
      <c r="N44" s="15">
        <f t="shared" si="9"/>
        <v>149.8588454649144</v>
      </c>
      <c r="O44" s="15">
        <f>[1]Dataincome!GD121</f>
        <v>310.45462968267003</v>
      </c>
      <c r="P44" s="15">
        <f t="shared" si="10"/>
        <v>62.344475147584433</v>
      </c>
      <c r="Q44" s="15">
        <f t="shared" si="11"/>
        <v>1186.6359510475843</v>
      </c>
      <c r="R44" s="15">
        <f t="shared" si="12"/>
        <v>176.12284546491441</v>
      </c>
      <c r="S44" s="15">
        <f t="shared" si="13"/>
        <v>1010.5131055826698</v>
      </c>
      <c r="T44" s="16">
        <f t="shared" si="14"/>
        <v>0.14842196994742143</v>
      </c>
      <c r="U44" s="17">
        <f t="shared" si="15"/>
        <v>5.5452235015548412E-2</v>
      </c>
      <c r="V44" s="15">
        <f t="shared" si="16"/>
        <v>212.95474465660635</v>
      </c>
      <c r="W44" s="18">
        <f>[1]Dataincome!DD121</f>
        <v>31.17</v>
      </c>
      <c r="X44" s="18">
        <f>[1]Dataincome!DJ121+[1]Dataincome!DF121</f>
        <v>28.96119299999998</v>
      </c>
      <c r="Y44" s="15">
        <f>[1]A8!O121+[1]A8!Q121+[1]A8!R121</f>
        <v>121.32849055660638</v>
      </c>
      <c r="Z44" s="15">
        <f>0.3*[1]Dataincome!EV121</f>
        <v>31.495061099999997</v>
      </c>
      <c r="AA44" s="16">
        <f>[1]Dataincome!GO121*[1]Dataincome!GR121/V44</f>
        <v>0.11680989746338712</v>
      </c>
      <c r="AB44" s="15">
        <f>[1]Dataincome!EJ121</f>
        <v>75.310539000000006</v>
      </c>
      <c r="AC44" s="15">
        <f>[1]A8!P121</f>
        <v>14.524509443393626</v>
      </c>
      <c r="AD44" s="15">
        <f>[1]Dataincome!HI121-[1]Dataincome!HM121</f>
        <v>228.554</v>
      </c>
      <c r="AE44" s="15">
        <f>[1]Dataincome!HJ121+[1]Dataincome!HQ121</f>
        <v>212.255</v>
      </c>
      <c r="AF44" s="15">
        <f>[1]Dataincome!HN121</f>
        <v>16.298999999999999</v>
      </c>
      <c r="AG44" s="15">
        <f>0.6*([1]Dataincome!HE121+[1]Dataincome!HN121+[1]Dataincome!HG121)</f>
        <v>16.404599999999999</v>
      </c>
      <c r="AH44" s="15">
        <f>[1]Dataincome!I121</f>
        <v>-27.918642999999985</v>
      </c>
      <c r="AI44" s="15">
        <f>[1]Dataincome!GU121+[1]Dataincome!GV121+[1]Dataincome!GW121+[1]Dataincome!HA121+[1]Dataincome!HB121</f>
        <v>142.97</v>
      </c>
      <c r="AJ44" s="15">
        <f>[1]Dataincome!HG121+[1]Dataincome!HE121+[1]Dataincome!HN121</f>
        <v>27.341000000000001</v>
      </c>
      <c r="AK44" s="15">
        <f>[1]Dataincome!HC121+[1]Dataincome!HF121+[1]Dataincome!HJ121+[1]Dataincome!HQ121</f>
        <v>235.97199999999998</v>
      </c>
      <c r="AL44" s="15">
        <f>[1]Dataincome!HU121-[1]Dataincome!JP121</f>
        <v>64.507390704038528</v>
      </c>
      <c r="AM44" s="15">
        <f>[1]Dataincome!HT121+[1]Dataincome!JP121</f>
        <v>498.80297961329148</v>
      </c>
      <c r="AN44" s="16">
        <f t="shared" si="17"/>
        <v>0.30670909328447504</v>
      </c>
      <c r="AO44" s="15">
        <f>[1]Rawdataincome2016!JX68</f>
        <v>1051.463</v>
      </c>
      <c r="AP44" s="16">
        <f t="shared" si="25"/>
        <v>0.22442254268576259</v>
      </c>
      <c r="AQ44" s="16">
        <f>[1]Datainvestment!$B68/B44</f>
        <v>8.0535455611015841E-2</v>
      </c>
      <c r="AR44" s="19">
        <f>[1]A20!B68</f>
        <v>8894.6033459999999</v>
      </c>
      <c r="AS44" s="20">
        <f t="shared" si="18"/>
        <v>3705.267555695013</v>
      </c>
      <c r="AT44" s="21">
        <f>[1]A20!C68</f>
        <v>4389.5702903049869</v>
      </c>
      <c r="AU44" s="21">
        <f>[1]A20!Q68</f>
        <v>799.76549999999997</v>
      </c>
      <c r="AV44" s="16">
        <f t="shared" si="19"/>
        <v>0.49350939210561023</v>
      </c>
      <c r="AW44" s="16">
        <f t="shared" si="20"/>
        <v>8.9915813992949248E-2</v>
      </c>
      <c r="AX44" s="16">
        <f t="shared" si="21"/>
        <v>0.41657479390144048</v>
      </c>
      <c r="AY44" s="16">
        <f t="shared" si="22"/>
        <v>5.4644667317322515</v>
      </c>
      <c r="AZ44" s="16">
        <f t="shared" si="24"/>
        <v>7.8013324181060315E-2</v>
      </c>
      <c r="BA44" s="17">
        <f>[1]A25d!I67</f>
        <v>-4.7881976927618752E-2</v>
      </c>
      <c r="BB44" s="17">
        <f>[1]A25d!F67</f>
        <v>-0.18779524122282598</v>
      </c>
      <c r="BC44" s="17">
        <f>[1]A0!R164</f>
        <v>9.8344357684254646E-4</v>
      </c>
      <c r="BD44" s="16">
        <f>BD43*(1+[1]A0!$R164)</f>
        <v>1.6733954354563376</v>
      </c>
      <c r="BE44" s="15">
        <f>[1]Rawdataincome2016!$JX68</f>
        <v>1051.463</v>
      </c>
      <c r="BF44" s="22">
        <f>[1]A0!$P164</f>
        <v>48369.106567453062</v>
      </c>
      <c r="BJ44" s="4">
        <f t="shared" si="26"/>
        <v>-1.0000001005039394E-6</v>
      </c>
    </row>
    <row r="45" spans="1:62" x14ac:dyDescent="0.25">
      <c r="A45" s="33">
        <f t="shared" si="23"/>
        <v>2010</v>
      </c>
      <c r="B45" s="15">
        <f>[1]A1!B122</f>
        <v>1685.092582</v>
      </c>
      <c r="C45" s="15">
        <f t="shared" si="5"/>
        <v>1689.0594171743696</v>
      </c>
      <c r="D45" s="15">
        <f>[1]A1!J122</f>
        <v>354.18245899999999</v>
      </c>
      <c r="E45" s="15">
        <f>[1]Dataincome!EE122</f>
        <v>58.916339999999991</v>
      </c>
      <c r="F45" s="15">
        <f t="shared" si="6"/>
        <v>295.266119</v>
      </c>
      <c r="G45" s="15">
        <f t="shared" si="7"/>
        <v>1155.3616772999999</v>
      </c>
      <c r="H45" s="16">
        <f t="shared" si="8"/>
        <v>0.72656953005692249</v>
      </c>
      <c r="I45" s="15">
        <f>[1]Dataincome!HM122</f>
        <v>27.535</v>
      </c>
      <c r="J45" s="15">
        <f>[1]Dataincome!FA122</f>
        <v>1052.6189999999999</v>
      </c>
      <c r="K45" s="15">
        <f>0.7*[1]Dataincome!EV122</f>
        <v>75.2076773</v>
      </c>
      <c r="L45" s="15">
        <f>[1]Dataincome!GC122</f>
        <v>406.92500000000001</v>
      </c>
      <c r="M45" s="15">
        <f>[1]A12!C122*[1]Dataincome!F122</f>
        <v>253.89239681285389</v>
      </c>
      <c r="N45" s="15">
        <f t="shared" si="9"/>
        <v>153.03260318714612</v>
      </c>
      <c r="O45" s="15">
        <f>[1]Dataincome!GD122</f>
        <v>322.86764491900004</v>
      </c>
      <c r="P45" s="15">
        <f t="shared" si="10"/>
        <v>68.975248106146154</v>
      </c>
      <c r="Q45" s="15">
        <f t="shared" si="11"/>
        <v>1224.3369254061461</v>
      </c>
      <c r="R45" s="15">
        <f t="shared" si="12"/>
        <v>180.56760318714612</v>
      </c>
      <c r="S45" s="15">
        <f t="shared" si="13"/>
        <v>1043.7693222190001</v>
      </c>
      <c r="T45" s="16">
        <f t="shared" si="14"/>
        <v>0.14748195487712412</v>
      </c>
      <c r="U45" s="17">
        <f t="shared" si="15"/>
        <v>5.9700134997844545E-2</v>
      </c>
      <c r="V45" s="15">
        <f t="shared" si="16"/>
        <v>238.43162087436994</v>
      </c>
      <c r="W45" s="18">
        <f>[1]Dataincome!DD122</f>
        <v>43.338999999999999</v>
      </c>
      <c r="X45" s="18">
        <f>[1]Dataincome!DJ122+[1]Dataincome!DF122</f>
        <v>43.125707999999918</v>
      </c>
      <c r="Y45" s="15">
        <f>[1]A8!O122+[1]A8!Q122+[1]A8!R122</f>
        <v>119.73505117437003</v>
      </c>
      <c r="Z45" s="15">
        <f>0.3*[1]Dataincome!EV122</f>
        <v>32.231861700000003</v>
      </c>
      <c r="AA45" s="16">
        <f>[1]Dataincome!GO122*[1]Dataincome!GR122/V45</f>
        <v>0.12663129628333433</v>
      </c>
      <c r="AB45" s="15">
        <f>[1]Dataincome!EJ122</f>
        <v>81.161020000000008</v>
      </c>
      <c r="AC45" s="15">
        <f>[1]A8!P122</f>
        <v>10.819948825629981</v>
      </c>
      <c r="AD45" s="15">
        <f>[1]Dataincome!HI122-[1]Dataincome!HM122</f>
        <v>229.22799999999998</v>
      </c>
      <c r="AE45" s="15">
        <f>[1]Dataincome!HJ122+[1]Dataincome!HQ122</f>
        <v>213.232</v>
      </c>
      <c r="AF45" s="15">
        <f>[1]Dataincome!HN122</f>
        <v>15.996</v>
      </c>
      <c r="AG45" s="15">
        <f>0.6*([1]Dataincome!HE122+[1]Dataincome!HN122+[1]Dataincome!HG122)</f>
        <v>16.916999999999998</v>
      </c>
      <c r="AH45" s="15">
        <f>[1]Dataincome!I122</f>
        <v>-29.909686000000001</v>
      </c>
      <c r="AI45" s="15">
        <f>[1]Dataincome!GU122+[1]Dataincome!GV122+[1]Dataincome!GW122+[1]Dataincome!HA122+[1]Dataincome!HB122</f>
        <v>148.63999999999999</v>
      </c>
      <c r="AJ45" s="15">
        <f>[1]Dataincome!HG122+[1]Dataincome!HE122+[1]Dataincome!HN122</f>
        <v>28.195</v>
      </c>
      <c r="AK45" s="15">
        <f>[1]Dataincome!HC122+[1]Dataincome!HF122+[1]Dataincome!HJ122+[1]Dataincome!HQ122</f>
        <v>237.36700000000002</v>
      </c>
      <c r="AL45" s="15">
        <f>[1]Dataincome!HU122-[1]Dataincome!JP122</f>
        <v>64.975839170624056</v>
      </c>
      <c r="AM45" s="15">
        <f>[1]Dataincome!HT122+[1]Dataincome!JP122</f>
        <v>511.18651591037587</v>
      </c>
      <c r="AN45" s="16">
        <f t="shared" si="17"/>
        <v>0.30264566818231931</v>
      </c>
      <c r="AO45" s="15">
        <f>[1]Rawdataincome2016!JX69</f>
        <v>1082.394</v>
      </c>
      <c r="AP45" s="16">
        <f t="shared" si="25"/>
        <v>0.21929814836371969</v>
      </c>
      <c r="AQ45" s="16">
        <f>[1]Datainvestment!$B69/B45</f>
        <v>7.6398354235945459E-2</v>
      </c>
      <c r="AR45" s="19">
        <f>[1]A20!B69</f>
        <v>9321.1550484999989</v>
      </c>
      <c r="AS45" s="20">
        <f t="shared" si="18"/>
        <v>3934.4969175093183</v>
      </c>
      <c r="AT45" s="21">
        <f>[1]A20!C69</f>
        <v>4556.7386309906806</v>
      </c>
      <c r="AU45" s="21">
        <f>[1]A20!Q69</f>
        <v>829.91949999999997</v>
      </c>
      <c r="AV45" s="16">
        <f t="shared" si="19"/>
        <v>0.48885986846919482</v>
      </c>
      <c r="AW45" s="16">
        <f t="shared" si="20"/>
        <v>8.9036122206072973E-2</v>
      </c>
      <c r="AX45" s="16">
        <f t="shared" si="21"/>
        <v>0.42210400932473224</v>
      </c>
      <c r="AY45" s="16">
        <f t="shared" si="22"/>
        <v>5.5315388294196399</v>
      </c>
      <c r="AZ45" s="16">
        <f t="shared" si="24"/>
        <v>7.5045456939108329E-2</v>
      </c>
      <c r="BA45" s="17">
        <f>[1]A25d!I68</f>
        <v>-1.9573826557184648E-2</v>
      </c>
      <c r="BB45" s="17">
        <f>[1]A25d!F68</f>
        <v>5.5566380778443003E-2</v>
      </c>
      <c r="BC45" s="17">
        <f>[1]A0!R165</f>
        <v>1.0789837688207626E-2</v>
      </c>
      <c r="BD45" s="16">
        <f>BD44*(1+[1]A0!$R165)</f>
        <v>1.691451100593099</v>
      </c>
      <c r="BE45" s="15">
        <f>[1]Rawdataincome2016!$JX69</f>
        <v>1082.394</v>
      </c>
      <c r="BF45" s="22">
        <f>[1]A0!$P165</f>
        <v>48644.559648046728</v>
      </c>
      <c r="BJ45" s="4">
        <f t="shared" si="26"/>
        <v>1.0000003740628927E-6</v>
      </c>
    </row>
    <row r="46" spans="1:62" x14ac:dyDescent="0.25">
      <c r="A46" s="33">
        <f t="shared" si="23"/>
        <v>2011</v>
      </c>
      <c r="B46" s="15">
        <f>[1]A1!B123</f>
        <v>1739.458318</v>
      </c>
      <c r="C46" s="15">
        <f t="shared" si="5"/>
        <v>1739.7588827682187</v>
      </c>
      <c r="D46" s="15">
        <f>[1]A1!J123</f>
        <v>367.24468400000001</v>
      </c>
      <c r="E46" s="15">
        <f>[1]Dataincome!EE123</f>
        <v>61.249973999999995</v>
      </c>
      <c r="F46" s="15">
        <f t="shared" si="6"/>
        <v>305.99471</v>
      </c>
      <c r="G46" s="15">
        <f t="shared" si="7"/>
        <v>1186.8101052</v>
      </c>
      <c r="H46" s="16">
        <f t="shared" si="8"/>
        <v>0.72326360684336211</v>
      </c>
      <c r="I46" s="15">
        <f>[1]Dataincome!HM123</f>
        <v>28.443999999999999</v>
      </c>
      <c r="J46" s="15">
        <f>[1]Dataincome!FA123</f>
        <v>1083.127</v>
      </c>
      <c r="K46" s="15">
        <f>0.7*[1]Dataincome!EV123</f>
        <v>75.239105199999997</v>
      </c>
      <c r="L46" s="15">
        <f>[1]Dataincome!GC123</f>
        <v>420.17899999999997</v>
      </c>
      <c r="M46" s="15">
        <f>[1]A12!C123*[1]Dataincome!F123</f>
        <v>262.87330935759195</v>
      </c>
      <c r="N46" s="15">
        <f t="shared" si="9"/>
        <v>157.30569064240802</v>
      </c>
      <c r="O46" s="15">
        <f>[1]Dataincome!GD123</f>
        <v>334.15010118795999</v>
      </c>
      <c r="P46" s="15">
        <f t="shared" si="10"/>
        <v>71.27679183036804</v>
      </c>
      <c r="Q46" s="15">
        <f t="shared" si="11"/>
        <v>1258.0868970303679</v>
      </c>
      <c r="R46" s="15">
        <f t="shared" si="12"/>
        <v>185.74969064240801</v>
      </c>
      <c r="S46" s="15">
        <f t="shared" si="13"/>
        <v>1072.3372063879599</v>
      </c>
      <c r="T46" s="16">
        <f t="shared" si="14"/>
        <v>0.14764456340882179</v>
      </c>
      <c r="U46" s="17">
        <f t="shared" si="15"/>
        <v>6.0057452761877572E-2</v>
      </c>
      <c r="V46" s="15">
        <f t="shared" si="16"/>
        <v>246.95406756821879</v>
      </c>
      <c r="W46" s="18">
        <f>[1]Dataincome!DD123</f>
        <v>50.87</v>
      </c>
      <c r="X46" s="18">
        <f>[1]Dataincome!DJ123+[1]Dataincome!DF123</f>
        <v>38.549067000000122</v>
      </c>
      <c r="Y46" s="15">
        <f>[1]A8!O123+[1]A8!Q123+[1]A8!R123</f>
        <v>125.28966976821866</v>
      </c>
      <c r="Z46" s="15">
        <f>0.3*[1]Dataincome!EV123</f>
        <v>32.245330799999998</v>
      </c>
      <c r="AA46" s="16">
        <f>[1]Dataincome!GO123*[1]Dataincome!GR123/V46</f>
        <v>0.14421736489075482</v>
      </c>
      <c r="AB46" s="15">
        <f>[1]Dataincome!EJ123</f>
        <v>79.96402599999999</v>
      </c>
      <c r="AC46" s="15">
        <f>[1]A8!P123</f>
        <v>12.883330231781336</v>
      </c>
      <c r="AD46" s="15">
        <f>[1]Dataincome!HI123-[1]Dataincome!HM123</f>
        <v>247.55699999999999</v>
      </c>
      <c r="AE46" s="15">
        <f>[1]Dataincome!HJ123+[1]Dataincome!HQ123</f>
        <v>231.01999999999998</v>
      </c>
      <c r="AF46" s="15">
        <f>[1]Dataincome!HN123</f>
        <v>16.536999999999999</v>
      </c>
      <c r="AG46" s="15">
        <f>0.6*([1]Dataincome!HE123+[1]Dataincome!HN123+[1]Dataincome!HG123)</f>
        <v>17.706</v>
      </c>
      <c r="AH46" s="15">
        <f>[1]Dataincome!I123</f>
        <v>-34.710211000000008</v>
      </c>
      <c r="AI46" s="15">
        <f>[1]Dataincome!GU123+[1]Dataincome!GV123+[1]Dataincome!GW123+[1]Dataincome!HA123+[1]Dataincome!HB123</f>
        <v>164.107</v>
      </c>
      <c r="AJ46" s="15">
        <f>[1]Dataincome!HG123+[1]Dataincome!HE123+[1]Dataincome!HN123</f>
        <v>29.509999999999998</v>
      </c>
      <c r="AK46" s="15">
        <f>[1]Dataincome!HC123+[1]Dataincome!HF123+[1]Dataincome!HJ123+[1]Dataincome!HQ123</f>
        <v>254.279</v>
      </c>
      <c r="AL46" s="15">
        <f>[1]Dataincome!HU123-[1]Dataincome!JP123</f>
        <v>67.005786298845123</v>
      </c>
      <c r="AM46" s="15">
        <f>[1]Dataincome!HT123+[1]Dataincome!JP123</f>
        <v>520.69811251319481</v>
      </c>
      <c r="AN46" s="16">
        <f t="shared" si="17"/>
        <v>0.29929326280242102</v>
      </c>
      <c r="AO46" s="15">
        <f>[1]Rawdataincome2016!JX70</f>
        <v>1106.8810000000001</v>
      </c>
      <c r="AP46" s="16">
        <f t="shared" si="25"/>
        <v>0.22972568866933299</v>
      </c>
      <c r="AQ46" s="16">
        <f>[1]Datainvestment!$B70/B46</f>
        <v>7.0207258625440666E-2</v>
      </c>
      <c r="AR46" s="19">
        <f>[1]A20!B70</f>
        <v>9810.4077064999983</v>
      </c>
      <c r="AS46" s="20">
        <f t="shared" si="18"/>
        <v>4058.5951834557077</v>
      </c>
      <c r="AT46" s="21">
        <f>[1]A20!C70</f>
        <v>4881.8100230442906</v>
      </c>
      <c r="AU46" s="21">
        <f>[1]A20!Q70</f>
        <v>870.00249999999994</v>
      </c>
      <c r="AV46" s="16">
        <f t="shared" si="19"/>
        <v>0.49761540693255707</v>
      </c>
      <c r="AW46" s="16">
        <f t="shared" si="20"/>
        <v>8.8681584499650287E-2</v>
      </c>
      <c r="AX46" s="16">
        <f t="shared" si="21"/>
        <v>0.41370300856779263</v>
      </c>
      <c r="AY46" s="16">
        <f t="shared" si="22"/>
        <v>5.6399211208348126</v>
      </c>
      <c r="AZ46" s="16">
        <f t="shared" si="24"/>
        <v>7.5394242630392017E-2</v>
      </c>
      <c r="BA46" s="17">
        <f>[1]A25d!I69</f>
        <v>6.5845661619277518E-2</v>
      </c>
      <c r="BB46" s="17">
        <f>[1]A25d!F69</f>
        <v>2.9738805304693194E-2</v>
      </c>
      <c r="BC46" s="17">
        <f>[1]A0!R166</f>
        <v>9.4368746504187584E-3</v>
      </c>
      <c r="BD46" s="16">
        <f>BD45*(1+[1]A0!$R166)</f>
        <v>1.7074131126067089</v>
      </c>
      <c r="BE46" s="15">
        <f>[1]Rawdataincome2016!$JX70</f>
        <v>1106.8810000000001</v>
      </c>
      <c r="BF46" s="22">
        <f>[1]A0!$P166</f>
        <v>48937.831602149367</v>
      </c>
      <c r="BJ46" s="4">
        <f t="shared" si="26"/>
        <v>-6.3948846218409017E-14</v>
      </c>
    </row>
    <row r="47" spans="1:62" x14ac:dyDescent="0.25">
      <c r="A47" s="33">
        <f t="shared" si="23"/>
        <v>2012</v>
      </c>
      <c r="B47" s="15">
        <f>[1]A1!B124</f>
        <v>1739.9059199999999</v>
      </c>
      <c r="C47" s="15">
        <f t="shared" si="5"/>
        <v>1742.3070776446045</v>
      </c>
      <c r="D47" s="15">
        <f>[1]A1!J124</f>
        <v>376.62208000000004</v>
      </c>
      <c r="E47" s="15">
        <f>[1]Dataincome!EE124</f>
        <v>62.193607999999998</v>
      </c>
      <c r="F47" s="15">
        <f t="shared" si="6"/>
        <v>314.42847200000006</v>
      </c>
      <c r="G47" s="15">
        <f t="shared" si="7"/>
        <v>1213.2985411</v>
      </c>
      <c r="H47" s="16">
        <f t="shared" si="8"/>
        <v>0.74062605878150123</v>
      </c>
      <c r="I47" s="15">
        <f>[1]Dataincome!HM124</f>
        <v>30.265000000000001</v>
      </c>
      <c r="J47" s="15">
        <f>[1]Dataincome!FA124</f>
        <v>1107.3489999999999</v>
      </c>
      <c r="K47" s="15">
        <f>0.7*[1]Dataincome!EV124</f>
        <v>75.68454109999999</v>
      </c>
      <c r="L47" s="15">
        <f>[1]Dataincome!GC124</f>
        <v>433.71</v>
      </c>
      <c r="M47" s="15">
        <f>[1]A12!C124*[1]Dataincome!F124</f>
        <v>271.24860854465811</v>
      </c>
      <c r="N47" s="15">
        <f t="shared" si="9"/>
        <v>162.46139145534187</v>
      </c>
      <c r="O47" s="15">
        <f>[1]Dataincome!GD124</f>
        <v>346.56973162486003</v>
      </c>
      <c r="P47" s="15">
        <f t="shared" si="10"/>
        <v>75.321123080201914</v>
      </c>
      <c r="Q47" s="15">
        <f t="shared" si="11"/>
        <v>1288.6196641802019</v>
      </c>
      <c r="R47" s="15">
        <f t="shared" si="12"/>
        <v>192.72639145534185</v>
      </c>
      <c r="S47" s="15">
        <f t="shared" si="13"/>
        <v>1095.89327272486</v>
      </c>
      <c r="T47" s="16">
        <f t="shared" si="14"/>
        <v>0.14956033716740708</v>
      </c>
      <c r="U47" s="17">
        <f t="shared" si="15"/>
        <v>6.2079628820714161E-2</v>
      </c>
      <c r="V47" s="15">
        <f t="shared" si="16"/>
        <v>214.58006454460448</v>
      </c>
      <c r="W47" s="18">
        <f>[1]Dataincome!DD124</f>
        <v>52.348000000000006</v>
      </c>
      <c r="X47" s="18">
        <f>[1]Dataincome!DJ124+[1]Dataincome!DF124</f>
        <v>10.595255999999978</v>
      </c>
      <c r="Y47" s="15">
        <f>[1]A8!O124+[1]A8!Q124+[1]A8!R124</f>
        <v>119.20057664460451</v>
      </c>
      <c r="Z47" s="15">
        <f>0.3*[1]Dataincome!EV124</f>
        <v>32.436231899999996</v>
      </c>
      <c r="AA47" s="16">
        <f>[1]Dataincome!GO124*[1]Dataincome!GR124/V47</f>
        <v>0.1724927122263846</v>
      </c>
      <c r="AB47" s="15">
        <f>[1]Dataincome!EJ124</f>
        <v>83.368392000000014</v>
      </c>
      <c r="AC47" s="15">
        <f>[1]A8!P124</f>
        <v>13.137423355395494</v>
      </c>
      <c r="AD47" s="15">
        <f>[1]Dataincome!HI124-[1]Dataincome!HM124</f>
        <v>253.05900000000003</v>
      </c>
      <c r="AE47" s="15">
        <f>[1]Dataincome!HJ124+[1]Dataincome!HQ124</f>
        <v>235.815</v>
      </c>
      <c r="AF47" s="15">
        <f>[1]Dataincome!HN124</f>
        <v>17.244</v>
      </c>
      <c r="AG47" s="15">
        <f>0.6*([1]Dataincome!HE124+[1]Dataincome!HN124+[1]Dataincome!HG124)</f>
        <v>18.805199999999999</v>
      </c>
      <c r="AH47" s="15">
        <f>[1]Dataincome!I124</f>
        <v>-37.537501000000013</v>
      </c>
      <c r="AI47" s="15">
        <f>[1]Dataincome!GU124+[1]Dataincome!GV124+[1]Dataincome!GW124+[1]Dataincome!HA124+[1]Dataincome!HB124</f>
        <v>180.65299999999999</v>
      </c>
      <c r="AJ47" s="15">
        <f>[1]Dataincome!HG124+[1]Dataincome!HE124+[1]Dataincome!HN124</f>
        <v>31.341999999999999</v>
      </c>
      <c r="AK47" s="15">
        <f>[1]Dataincome!HC124+[1]Dataincome!HF124+[1]Dataincome!HJ124+[1]Dataincome!HQ124</f>
        <v>258.64400000000001</v>
      </c>
      <c r="AL47" s="15">
        <f>[1]Dataincome!HU124-[1]Dataincome!JP124</f>
        <v>69.448491517775949</v>
      </c>
      <c r="AM47" s="15">
        <f>[1]Dataincome!HT124+[1]Dataincome!JP124</f>
        <v>532.35277685736401</v>
      </c>
      <c r="AN47" s="16">
        <f t="shared" si="17"/>
        <v>0.30554474793102643</v>
      </c>
      <c r="AO47" s="15">
        <f>[1]Rawdataincome2016!JX71</f>
        <v>1119.646</v>
      </c>
      <c r="AP47" s="16">
        <f t="shared" si="25"/>
        <v>0.23100515698711915</v>
      </c>
      <c r="AQ47" s="16">
        <f>[1]Datainvestment!$B71/B47</f>
        <v>6.2393718391394411E-2</v>
      </c>
      <c r="AR47" s="19">
        <f>[1]A20!B71</f>
        <v>10015.513898000001</v>
      </c>
      <c r="AS47" s="20">
        <f t="shared" si="18"/>
        <v>4095.5522567266867</v>
      </c>
      <c r="AT47" s="21">
        <f>[1]A20!C71</f>
        <v>5006.6606412733145</v>
      </c>
      <c r="AU47" s="21">
        <f>[1]A20!Q71</f>
        <v>913.30099999999993</v>
      </c>
      <c r="AV47" s="16">
        <f t="shared" si="19"/>
        <v>0.49989053904394209</v>
      </c>
      <c r="AW47" s="16">
        <f t="shared" si="20"/>
        <v>9.1188630888164118E-2</v>
      </c>
      <c r="AX47" s="16">
        <f t="shared" si="21"/>
        <v>0.40892083006789376</v>
      </c>
      <c r="AY47" s="16">
        <f t="shared" si="22"/>
        <v>5.7563537102052056</v>
      </c>
      <c r="AZ47" s="16">
        <f t="shared" si="24"/>
        <v>7.677315592386133E-2</v>
      </c>
      <c r="BA47" s="17">
        <f>[1]A25d!I70</f>
        <v>2.2234491640366505E-2</v>
      </c>
      <c r="BB47" s="17">
        <f>[1]A25d!F70</f>
        <v>-4.7395357456755161E-2</v>
      </c>
      <c r="BC47" s="17">
        <f>[1]A0!R167</f>
        <v>1.162366010248661E-2</v>
      </c>
      <c r="BD47" s="16">
        <f>BD46*(1+[1]A0!$R167)</f>
        <v>1.7272595022821779</v>
      </c>
      <c r="BE47" s="15">
        <f>[1]Rawdataincome2016!$JX71</f>
        <v>1119.646</v>
      </c>
      <c r="BF47" s="22">
        <f>[1]A0!$P167</f>
        <v>49236.779753418123</v>
      </c>
      <c r="BJ47" s="4">
        <f t="shared" si="26"/>
        <v>-2.3447910280083306E-13</v>
      </c>
    </row>
    <row r="48" spans="1:62" x14ac:dyDescent="0.25">
      <c r="A48" s="33">
        <f t="shared" si="23"/>
        <v>2013</v>
      </c>
      <c r="B48" s="15">
        <f>[1]A1!B125</f>
        <v>1763.1227489999999</v>
      </c>
      <c r="C48" s="15">
        <f t="shared" si="5"/>
        <v>1756.0625277304562</v>
      </c>
      <c r="D48" s="15">
        <f>[1]A1!J125</f>
        <v>381.62583699999999</v>
      </c>
      <c r="E48" s="15">
        <f>[1]Dataincome!EE125</f>
        <v>62.321199000000007</v>
      </c>
      <c r="F48" s="15">
        <f t="shared" si="6"/>
        <v>319.30463799999995</v>
      </c>
      <c r="G48" s="15">
        <f t="shared" si="7"/>
        <v>1231.0156602</v>
      </c>
      <c r="H48" s="16">
        <f t="shared" si="8"/>
        <v>0.74239533122239243</v>
      </c>
      <c r="I48" s="15">
        <f>[1]Dataincome!HM125</f>
        <v>33.744</v>
      </c>
      <c r="J48" s="15">
        <f>[1]Dataincome!FA125</f>
        <v>1123.8150000000001</v>
      </c>
      <c r="K48" s="15">
        <f>0.7*[1]Dataincome!EV125</f>
        <v>73.456660199999988</v>
      </c>
      <c r="L48" s="15">
        <f>[1]Dataincome!GC125</f>
        <v>447.04500000000002</v>
      </c>
      <c r="M48" s="15">
        <f>[1]A12!C125*[1]Dataincome!F125</f>
        <v>279.44530065736984</v>
      </c>
      <c r="N48" s="15">
        <f t="shared" si="9"/>
        <v>167.59969934263017</v>
      </c>
      <c r="O48" s="15">
        <f>[1]Dataincome!GD125</f>
        <v>357.36373768696001</v>
      </c>
      <c r="P48" s="15">
        <f t="shared" si="10"/>
        <v>77.918437029590166</v>
      </c>
      <c r="Q48" s="15">
        <f t="shared" si="11"/>
        <v>1308.93409722959</v>
      </c>
      <c r="R48" s="15">
        <f t="shared" si="12"/>
        <v>201.34369934263017</v>
      </c>
      <c r="S48" s="15">
        <f t="shared" si="13"/>
        <v>1107.5903978869599</v>
      </c>
      <c r="T48" s="16">
        <f t="shared" si="14"/>
        <v>0.15382264070344104</v>
      </c>
      <c r="U48" s="17">
        <f t="shared" si="15"/>
        <v>6.3296056702422998E-2</v>
      </c>
      <c r="V48" s="15">
        <f t="shared" si="16"/>
        <v>205.74222953045643</v>
      </c>
      <c r="W48" s="18">
        <f>[1]Dataincome!DD125</f>
        <v>56.147999999999996</v>
      </c>
      <c r="X48" s="18">
        <f>[1]Dataincome!DJ125+[1]Dataincome!DF125</f>
        <v>1.4092080000000067</v>
      </c>
      <c r="Y48" s="15">
        <f>[1]A8!O125+[1]A8!Q125+[1]A8!R125</f>
        <v>116.70359573045644</v>
      </c>
      <c r="Z48" s="15">
        <f>0.3*[1]Dataincome!EV125</f>
        <v>31.481425799999997</v>
      </c>
      <c r="AA48" s="16">
        <f>[1]Dataincome!GO125*[1]Dataincome!GR125/V48</f>
        <v>0.19190476349311766</v>
      </c>
      <c r="AB48" s="15">
        <f>[1]Dataincome!EJ125</f>
        <v>88.901801000000006</v>
      </c>
      <c r="AC48" s="15">
        <f>[1]A8!P125</f>
        <v>11.246404269543556</v>
      </c>
      <c r="AD48" s="15">
        <f>[1]Dataincome!HI125-[1]Dataincome!HM125</f>
        <v>258.58799999999997</v>
      </c>
      <c r="AE48" s="15">
        <f>[1]Dataincome!HJ125+[1]Dataincome!HQ125</f>
        <v>240.721</v>
      </c>
      <c r="AF48" s="15">
        <f>[1]Dataincome!HN125</f>
        <v>17.867000000000001</v>
      </c>
      <c r="AG48" s="15">
        <f>0.6*([1]Dataincome!HE125+[1]Dataincome!HN125+[1]Dataincome!HG125)</f>
        <v>19.0974</v>
      </c>
      <c r="AH48" s="15">
        <f>[1]Dataincome!I125</f>
        <v>-32.371345999999996</v>
      </c>
      <c r="AI48" s="15">
        <f>[1]Dataincome!GU125+[1]Dataincome!GV125+[1]Dataincome!GW125+[1]Dataincome!HA125+[1]Dataincome!HB125</f>
        <v>181.66</v>
      </c>
      <c r="AJ48" s="15">
        <f>[1]Dataincome!HG125+[1]Dataincome!HE125+[1]Dataincome!HN125</f>
        <v>31.829000000000001</v>
      </c>
      <c r="AK48" s="15">
        <f>[1]Dataincome!HC125+[1]Dataincome!HF125+[1]Dataincome!HJ125+[1]Dataincome!HQ125</f>
        <v>265.31399999999996</v>
      </c>
      <c r="AL48" s="15">
        <f>[1]Dataincome!HU125-[1]Dataincome!JP125</f>
        <v>71.957847647280005</v>
      </c>
      <c r="AM48" s="15">
        <f>[1]Dataincome!HT125+[1]Dataincome!JP125</f>
        <v>542.57089566575996</v>
      </c>
      <c r="AN48" s="16">
        <f t="shared" si="17"/>
        <v>0.30897014604997081</v>
      </c>
      <c r="AO48" s="15">
        <f>[1]Rawdataincome2016!JX72</f>
        <v>1132.2311000000002</v>
      </c>
      <c r="AP48" s="16">
        <f t="shared" si="25"/>
        <v>0.23432848647241708</v>
      </c>
      <c r="AQ48" s="16">
        <f>[1]Datainvestment!$B72/B48</f>
        <v>6.2926191646569235E-2</v>
      </c>
      <c r="AR48" s="19">
        <f>[1]A20!B72</f>
        <v>10139.276828</v>
      </c>
      <c r="AS48" s="20">
        <f t="shared" si="18"/>
        <v>4199.0517188502981</v>
      </c>
      <c r="AT48" s="21">
        <f>[1]A20!C72</f>
        <v>4994.1941091497019</v>
      </c>
      <c r="AU48" s="21">
        <f>[1]A20!Q72</f>
        <v>946.03099999999995</v>
      </c>
      <c r="AV48" s="16">
        <f t="shared" si="19"/>
        <v>0.49255920258119834</v>
      </c>
      <c r="AW48" s="16">
        <f t="shared" si="20"/>
        <v>9.3303597095554122E-2</v>
      </c>
      <c r="AX48" s="16">
        <f t="shared" si="21"/>
        <v>0.41413720032324758</v>
      </c>
      <c r="AY48" s="16">
        <f t="shared" si="22"/>
        <v>5.7507492508679556</v>
      </c>
      <c r="AZ48" s="16">
        <f t="shared" si="24"/>
        <v>7.6042082684188911E-2</v>
      </c>
      <c r="BA48" s="17">
        <f>[1]A25d!I71</f>
        <v>-2.048455906363511E-2</v>
      </c>
      <c r="BB48" s="17">
        <f>[1]A25d!F71</f>
        <v>5.7362691988696257E-2</v>
      </c>
      <c r="BC48" s="17">
        <f>[1]A0!R168</f>
        <v>7.6960078440606594E-3</v>
      </c>
      <c r="BD48" s="16">
        <f>BD47*(1+[1]A0!$R168)</f>
        <v>1.74055250496047</v>
      </c>
      <c r="BE48" s="15">
        <f>[1]Rawdataincome2016!$JX72</f>
        <v>1132.2311000000002</v>
      </c>
      <c r="BF48" s="22">
        <f>[1]A0!$P168</f>
        <v>49511.203299980218</v>
      </c>
      <c r="BJ48" s="4">
        <f t="shared" si="26"/>
        <v>9.2370555648813024E-14</v>
      </c>
    </row>
    <row r="49" spans="1:62" x14ac:dyDescent="0.25">
      <c r="A49" s="33">
        <f t="shared" si="23"/>
        <v>2014</v>
      </c>
      <c r="B49" s="15">
        <f>[1]A1!B126</f>
        <v>1790.7925220000002</v>
      </c>
      <c r="C49" s="15">
        <f t="shared" si="5"/>
        <v>1776.5945671217896</v>
      </c>
      <c r="D49" s="15">
        <f>[1]A1!J126</f>
        <v>387.64000300000004</v>
      </c>
      <c r="E49" s="15">
        <f>[1]Dataincome!EE126</f>
        <v>64.251699000000002</v>
      </c>
      <c r="F49" s="15">
        <f t="shared" si="6"/>
        <v>323.38830400000006</v>
      </c>
      <c r="G49" s="15">
        <f t="shared" si="7"/>
        <v>1242.4812874999998</v>
      </c>
      <c r="H49" s="16">
        <f t="shared" si="8"/>
        <v>0.73560704226057816</v>
      </c>
      <c r="I49" s="15">
        <f>[1]Dataincome!HM126</f>
        <v>34.667000000000002</v>
      </c>
      <c r="J49" s="15">
        <f>[1]Dataincome!FA126</f>
        <v>1133.2696599999999</v>
      </c>
      <c r="K49" s="15">
        <f>0.7*[1]Dataincome!EV126</f>
        <v>74.544627500000004</v>
      </c>
      <c r="L49" s="15">
        <f>[1]Dataincome!GC126</f>
        <v>449.327</v>
      </c>
      <c r="M49" s="15">
        <f>[1]A12!C126*[1]Dataincome!F126</f>
        <v>289.18266564523822</v>
      </c>
      <c r="N49" s="15">
        <f t="shared" si="9"/>
        <v>160.14433435476178</v>
      </c>
      <c r="O49" s="15">
        <f>[1]Dataincome!GD126</f>
        <v>364.02096855601997</v>
      </c>
      <c r="P49" s="15">
        <f t="shared" si="10"/>
        <v>74.838302910781749</v>
      </c>
      <c r="Q49" s="15">
        <f t="shared" si="11"/>
        <v>1317.3195904107815</v>
      </c>
      <c r="R49" s="15">
        <f t="shared" si="12"/>
        <v>194.81133435476178</v>
      </c>
      <c r="S49" s="15">
        <f t="shared" si="13"/>
        <v>1122.5082560560197</v>
      </c>
      <c r="T49" s="16">
        <f t="shared" si="14"/>
        <v>0.14788464073020693</v>
      </c>
      <c r="U49" s="17">
        <f t="shared" si="15"/>
        <v>6.0232941665756767E-2</v>
      </c>
      <c r="V49" s="15">
        <f t="shared" si="16"/>
        <v>210.7249756217897</v>
      </c>
      <c r="W49" s="18">
        <f>[1]Dataincome!DD126</f>
        <v>55.352000000000004</v>
      </c>
      <c r="X49" s="18">
        <f>[1]Dataincome!DJ126+[1]Dataincome!DF126</f>
        <v>8.7692739999999958</v>
      </c>
      <c r="Y49" s="15">
        <f>[1]A8!O126+[1]A8!Q126+[1]A8!R126</f>
        <v>114.65600412178969</v>
      </c>
      <c r="Z49" s="15">
        <f>0.3*[1]Dataincome!EV126</f>
        <v>31.9476975</v>
      </c>
      <c r="AA49" s="16">
        <f>[1]Dataincome!GO126*[1]Dataincome!GR126/V49</f>
        <v>0.18204853895967787</v>
      </c>
      <c r="AB49" s="15">
        <f>[1]Dataincome!EJ126</f>
        <v>93.186941000000004</v>
      </c>
      <c r="AC49" s="15">
        <f>[1]A8!P126</f>
        <v>9.1809958782103198</v>
      </c>
      <c r="AD49" s="15">
        <f>[1]Dataincome!HI126-[1]Dataincome!HM126</f>
        <v>265.39300000000003</v>
      </c>
      <c r="AE49" s="15">
        <f>[1]Dataincome!HJ126+[1]Dataincome!HQ126</f>
        <v>246.93699999999998</v>
      </c>
      <c r="AF49" s="15">
        <f>[1]Dataincome!HN126</f>
        <v>18.456</v>
      </c>
      <c r="AG49" s="15">
        <f>0.6*([1]Dataincome!HE126+[1]Dataincome!HN126+[1]Dataincome!HG126)</f>
        <v>20.522400000000001</v>
      </c>
      <c r="AH49" s="15">
        <f>[1]Dataincome!I126</f>
        <v>-30.174380000000006</v>
      </c>
      <c r="AI49" s="15">
        <f>[1]Dataincome!GU126+[1]Dataincome!GV126+[1]Dataincome!GW126+[1]Dataincome!HA126+[1]Dataincome!HB126</f>
        <v>181.50399999999999</v>
      </c>
      <c r="AJ49" s="15">
        <f>[1]Dataincome!HG126+[1]Dataincome!HE126+[1]Dataincome!HN126</f>
        <v>34.204000000000001</v>
      </c>
      <c r="AK49" s="15">
        <f>[1]Dataincome!HC126+[1]Dataincome!HF126+[1]Dataincome!HJ126+[1]Dataincome!HQ126</f>
        <v>273.01099999999997</v>
      </c>
      <c r="AL49" s="15">
        <f>[1]Dataincome!HU126-[1]Dataincome!JP126</f>
        <v>73.921293279563372</v>
      </c>
      <c r="AM49" s="15">
        <f>[1]Dataincome!HT126+[1]Dataincome!JP126</f>
        <v>551.79673816441664</v>
      </c>
      <c r="AN49" s="16">
        <f t="shared" si="17"/>
        <v>0.31059238183890592</v>
      </c>
      <c r="AO49" s="15">
        <f>[1]Rawdataincome2016!JX73</f>
        <v>1141.4960000000001</v>
      </c>
      <c r="AP49" s="16">
        <f t="shared" si="25"/>
        <v>0.23916947584573223</v>
      </c>
      <c r="AQ49" s="16">
        <f>[1]Datainvestment!$B73/B49</f>
        <v>8.0080526488943524E-2</v>
      </c>
      <c r="AR49" s="19">
        <f>[1]A20!B73</f>
        <v>10212.908723976023</v>
      </c>
      <c r="AS49" s="20">
        <f t="shared" si="18"/>
        <v>4320.5399559084599</v>
      </c>
      <c r="AT49" s="21">
        <f>[1]A20!C73</f>
        <v>4928.4675712704102</v>
      </c>
      <c r="AU49" s="21">
        <f>[1]A20!Q73</f>
        <v>963.90119679715235</v>
      </c>
      <c r="AV49" s="16">
        <f t="shared" si="19"/>
        <v>0.48257237036694983</v>
      </c>
      <c r="AW49" s="16">
        <f t="shared" si="20"/>
        <v>9.4380672817948444E-2</v>
      </c>
      <c r="AX49" s="16">
        <f t="shared" si="21"/>
        <v>0.42304695681510168</v>
      </c>
      <c r="AY49" s="16">
        <f t="shared" si="22"/>
        <v>5.7030105936392905</v>
      </c>
      <c r="AZ49" s="16">
        <f t="shared" si="24"/>
        <v>7.4849048336599097E-2</v>
      </c>
      <c r="BA49" s="17">
        <f>[1]A25d!I72</f>
        <v>-1.5841228261025186E-2</v>
      </c>
      <c r="BB49" s="17">
        <f>[1]A25d!F72</f>
        <v>3.8449397229116E-2</v>
      </c>
      <c r="BC49" s="17">
        <f>[1]A0!R169</f>
        <v>5.7521415874361992E-3</v>
      </c>
      <c r="BD49" s="16">
        <f>BD48*(1+[1]A0!$R169)</f>
        <v>1.7505644094093693</v>
      </c>
      <c r="BE49" s="15">
        <f>[1]Rawdataincome2016!$JX73</f>
        <v>1141.4960000000001</v>
      </c>
      <c r="BF49" s="22">
        <f>[1]A0!$P169</f>
        <v>49879.204792955381</v>
      </c>
      <c r="BJ49" s="4">
        <f t="shared" si="26"/>
        <v>-2.9799999985158365E-4</v>
      </c>
    </row>
    <row r="50" spans="1:62" x14ac:dyDescent="0.25">
      <c r="A50" s="33">
        <f t="shared" si="23"/>
        <v>2015</v>
      </c>
      <c r="B50" s="15">
        <f>[1]A1!B127</f>
        <v>1834.7833500000002</v>
      </c>
      <c r="C50" s="15">
        <f t="shared" si="5"/>
        <v>1810.6265007844941</v>
      </c>
      <c r="D50" s="15">
        <f>[1]A1!J127</f>
        <v>392.70165600000001</v>
      </c>
      <c r="E50" s="15">
        <f>[1]Dataincome!EE127</f>
        <v>65.251453999999995</v>
      </c>
      <c r="F50" s="15">
        <f t="shared" si="6"/>
        <v>327.45020199999999</v>
      </c>
      <c r="G50" s="15">
        <f t="shared" si="7"/>
        <v>1251.3994712000001</v>
      </c>
      <c r="H50" s="16">
        <f t="shared" si="8"/>
        <v>0.7242920265018763</v>
      </c>
      <c r="I50" s="15">
        <f>[1]Dataincome!HM127</f>
        <v>34.777000000000001</v>
      </c>
      <c r="J50" s="15">
        <f>[1]Dataincome!FA127</f>
        <v>1140.72594</v>
      </c>
      <c r="K50" s="15">
        <f>0.7*[1]Dataincome!EV127</f>
        <v>75.896531199999998</v>
      </c>
      <c r="L50" s="15">
        <f>[1]Dataincome!GC127</f>
        <v>446.58</v>
      </c>
      <c r="M50" s="15">
        <f>[1]A12!C127*[1]Dataincome!F127</f>
        <v>292.74700027746866</v>
      </c>
      <c r="N50" s="15">
        <f t="shared" si="9"/>
        <v>153.83299972253133</v>
      </c>
      <c r="O50" s="15">
        <f>[1]Dataincome!GD127</f>
        <v>370.26647984086998</v>
      </c>
      <c r="P50" s="15">
        <f t="shared" si="10"/>
        <v>77.519479563401319</v>
      </c>
      <c r="Q50" s="15">
        <f t="shared" si="11"/>
        <v>1328.9189507634014</v>
      </c>
      <c r="R50" s="15">
        <f t="shared" si="12"/>
        <v>188.60999972253131</v>
      </c>
      <c r="S50" s="15">
        <f t="shared" si="13"/>
        <v>1140.3089510408702</v>
      </c>
      <c r="T50" s="16">
        <f t="shared" si="14"/>
        <v>0.14192739114314212</v>
      </c>
      <c r="U50" s="17">
        <f t="shared" si="15"/>
        <v>6.1946230078766096E-2</v>
      </c>
      <c r="V50" s="15">
        <f t="shared" si="16"/>
        <v>231.7768275844939</v>
      </c>
      <c r="W50" s="18">
        <f>[1]Dataincome!DD127</f>
        <v>54.399000000000008</v>
      </c>
      <c r="X50" s="18">
        <f>[1]Dataincome!DJ127+[1]Dataincome!DF127</f>
        <v>32.38428399999998</v>
      </c>
      <c r="Y50" s="15">
        <f>[1]A8!O127+[1]A8!Q127+[1]A8!R127</f>
        <v>112.46645878449391</v>
      </c>
      <c r="Z50" s="15">
        <f>0.3*[1]Dataincome!EV127</f>
        <v>32.527084799999997</v>
      </c>
      <c r="AA50" s="16">
        <f>[1]Dataincome!GO127*[1]Dataincome!GR127/V50</f>
        <v>0.16604928054361373</v>
      </c>
      <c r="AB50" s="15">
        <f>[1]Dataincome!EJ127</f>
        <v>95.52260600000001</v>
      </c>
      <c r="AC50" s="15">
        <f>[1]A8!P127</f>
        <v>9.0695412155060868</v>
      </c>
      <c r="AD50" s="15">
        <f>[1]Dataincome!HI127-[1]Dataincome!HM127</f>
        <v>274.20599999999996</v>
      </c>
      <c r="AE50" s="15">
        <f>[1]Dataincome!HJ127+[1]Dataincome!HQ127</f>
        <v>255.23</v>
      </c>
      <c r="AF50" s="15">
        <f>[1]Dataincome!HN127</f>
        <v>18.975999999999999</v>
      </c>
      <c r="AG50" s="15">
        <f>0.6*([1]Dataincome!HE127+[1]Dataincome!HN127+[1]Dataincome!HG127)</f>
        <v>21.907799999999998</v>
      </c>
      <c r="AH50" s="15">
        <f>[1]Dataincome!I127</f>
        <v>-27.191096000000012</v>
      </c>
      <c r="AI50" s="15">
        <f>[1]Dataincome!GU127+[1]Dataincome!GV127+[1]Dataincome!GW127+[1]Dataincome!HA127+[1]Dataincome!HB127</f>
        <v>186.99700000000001</v>
      </c>
      <c r="AJ50" s="15">
        <f>[1]Dataincome!HG127+[1]Dataincome!HE127+[1]Dataincome!HN127</f>
        <v>36.512999999999998</v>
      </c>
      <c r="AK50" s="15">
        <f>[1]Dataincome!HC127+[1]Dataincome!HF127+[1]Dataincome!HJ127+[1]Dataincome!HQ127</f>
        <v>281.71099999999996</v>
      </c>
      <c r="AL50" s="15">
        <f>[1]Dataincome!HU127-[1]Dataincome!JP127</f>
        <v>74.912143380840007</v>
      </c>
      <c r="AM50" s="15">
        <f>[1]Dataincome!HT127+[1]Dataincome!JP127</f>
        <v>557.52637677829</v>
      </c>
      <c r="AN50" s="16">
        <f t="shared" si="17"/>
        <v>0.30791904157855271</v>
      </c>
      <c r="AO50" s="15">
        <f>[1]Rawdataincome2016!JX74</f>
        <v>1160.5719999999999</v>
      </c>
      <c r="AP50" s="16">
        <f t="shared" si="25"/>
        <v>0.24273461706813534</v>
      </c>
      <c r="AQ50" s="16">
        <f>[1]Datainvestment!$B74/B50</f>
        <v>9.3567434851633047E-2</v>
      </c>
      <c r="AR50" s="19">
        <f>[1]A20!B74</f>
        <v>10364.072275220478</v>
      </c>
      <c r="AS50" s="20">
        <f t="shared" si="18"/>
        <v>4501.816573076474</v>
      </c>
      <c r="AT50" s="21">
        <f>[1]A20!C74</f>
        <v>4881.8290845016591</v>
      </c>
      <c r="AU50" s="21">
        <f>[1]A20!Q74</f>
        <v>980.42661764234526</v>
      </c>
      <c r="AV50" s="16">
        <f t="shared" si="19"/>
        <v>0.47103387113322753</v>
      </c>
      <c r="AW50" s="16">
        <f t="shared" si="20"/>
        <v>9.4598589396800437E-2</v>
      </c>
      <c r="AX50" s="16">
        <f t="shared" si="21"/>
        <v>0.43436753946997203</v>
      </c>
      <c r="AY50" s="16">
        <f t="shared" si="22"/>
        <v>5.6486627019045477</v>
      </c>
      <c r="AZ50" s="16">
        <f t="shared" si="24"/>
        <v>7.2737348731253482E-2</v>
      </c>
      <c r="BA50" s="17">
        <f>[1]A25d!I73</f>
        <v>-3.2851438639883601E-2</v>
      </c>
      <c r="BB50" s="17">
        <f>[1]A25d!F73</f>
        <v>9.5406076477910773E-3</v>
      </c>
      <c r="BC50" s="17">
        <f>[1]A0!R170</f>
        <v>1.094977930188179E-2</v>
      </c>
      <c r="BD50" s="16">
        <f>BD49*(1+[1]A0!$R170)</f>
        <v>1.769732703346131</v>
      </c>
      <c r="BE50" s="15">
        <f>[1]Rawdataincome2016!$JX74</f>
        <v>1160.5719999999999</v>
      </c>
      <c r="BF50" s="22">
        <f>[1]A0!$P170</f>
        <v>50104.334587115496</v>
      </c>
      <c r="BJ50" s="4">
        <f t="shared" si="26"/>
        <v>0</v>
      </c>
    </row>
    <row r="51" spans="1:62" x14ac:dyDescent="0.25">
      <c r="A51" s="33">
        <f t="shared" si="23"/>
        <v>2016</v>
      </c>
      <c r="B51" s="15">
        <f>[1]A1!B128</f>
        <v>1862.7292659999998</v>
      </c>
      <c r="C51" s="15">
        <f t="shared" si="5"/>
        <v>1834.1839455063964</v>
      </c>
      <c r="D51" s="15">
        <f>[1]A1!J128</f>
        <v>401.59263400000003</v>
      </c>
      <c r="E51" s="15">
        <f>[1]Dataincome!EE128</f>
        <v>66.541841000000019</v>
      </c>
      <c r="F51" s="15">
        <f t="shared" si="6"/>
        <v>335.050793</v>
      </c>
      <c r="G51" s="15">
        <f t="shared" si="7"/>
        <v>1273.2464467999998</v>
      </c>
      <c r="H51" s="16">
        <f t="shared" si="8"/>
        <v>0.72640426020379667</v>
      </c>
      <c r="I51" s="15">
        <f>[1]Dataincome!HM128</f>
        <v>35.253</v>
      </c>
      <c r="J51" s="15">
        <f>[1]Dataincome!FA128</f>
        <v>1160.6132599999999</v>
      </c>
      <c r="K51" s="15">
        <f>0.7*[1]Dataincome!EV128</f>
        <v>77.38018679999999</v>
      </c>
      <c r="L51" s="15">
        <f>[1]Dataincome!GC128</f>
        <v>452.82500000000005</v>
      </c>
      <c r="M51" s="15">
        <f>[1]A12!C128*[1]Dataincome!F128</f>
        <v>296.80427532318885</v>
      </c>
      <c r="N51" s="15">
        <f t="shared" si="9"/>
        <v>156.0207246768112</v>
      </c>
      <c r="O51" s="15">
        <f>[1]Dataincome!GD128</f>
        <v>376.65230295188002</v>
      </c>
      <c r="P51" s="15">
        <f t="shared" si="10"/>
        <v>79.84802762869117</v>
      </c>
      <c r="Q51" s="15">
        <f t="shared" si="11"/>
        <v>1353.094474428691</v>
      </c>
      <c r="R51" s="15">
        <f t="shared" si="12"/>
        <v>191.27372467681118</v>
      </c>
      <c r="S51" s="15">
        <f t="shared" si="13"/>
        <v>1161.8207497518797</v>
      </c>
      <c r="T51" s="16">
        <f t="shared" si="14"/>
        <v>0.1413602141547223</v>
      </c>
      <c r="U51" s="17">
        <f t="shared" si="15"/>
        <v>6.2712154296106659E-2</v>
      </c>
      <c r="V51" s="15">
        <f t="shared" si="16"/>
        <v>225.88670570639658</v>
      </c>
      <c r="W51" s="18">
        <f>[1]Dataincome!DD128</f>
        <v>55.63</v>
      </c>
      <c r="X51" s="18">
        <f>[1]Dataincome!DJ128+[1]Dataincome!DF128</f>
        <v>28.539558</v>
      </c>
      <c r="Y51" s="15">
        <f>[1]A8!O128+[1]A8!Q128+[1]A8!R128</f>
        <v>108.5542105063966</v>
      </c>
      <c r="Z51" s="15">
        <f>0.3*[1]Dataincome!EV128</f>
        <v>33.162937199999995</v>
      </c>
      <c r="AA51" s="16">
        <f>[1]Dataincome!GO128*[1]Dataincome!GR128/V51</f>
        <v>0.17743732453151739</v>
      </c>
      <c r="AB51" s="15">
        <f>[1]Dataincome!EJ128</f>
        <v>99.232418999999993</v>
      </c>
      <c r="AC51" s="15">
        <f>[1]A8!P128</f>
        <v>8.3367894936034013</v>
      </c>
      <c r="AD51" s="15">
        <f>[1]Dataincome!HI128-[1]Dataincome!HM128</f>
        <v>281.28399999999999</v>
      </c>
      <c r="AE51" s="15">
        <f>[1]Dataincome!HJ128+[1]Dataincome!HQ128</f>
        <v>261.41800000000001</v>
      </c>
      <c r="AF51" s="15">
        <f>[1]Dataincome!HN128</f>
        <v>19.866</v>
      </c>
      <c r="AG51" s="15">
        <f>0.6*([1]Dataincome!HE128+[1]Dataincome!HN128+[1]Dataincome!HG128)</f>
        <v>22.234200000000001</v>
      </c>
      <c r="AH51" s="15">
        <f>[1]Dataincome!I128</f>
        <v>-25.257574999999999</v>
      </c>
      <c r="AI51" s="15">
        <f>[1]Dataincome!GU128+[1]Dataincome!GV128+[1]Dataincome!GW128+[1]Dataincome!HA128+[1]Dataincome!HB128</f>
        <v>188.3</v>
      </c>
      <c r="AJ51" s="15">
        <f>[1]Dataincome!HG128+[1]Dataincome!HE128+[1]Dataincome!HN128</f>
        <v>37.057000000000002</v>
      </c>
      <c r="AK51" s="15">
        <f>[1]Dataincome!HC128+[1]Dataincome!HF128+[1]Dataincome!HJ128+[1]Dataincome!HQ128</f>
        <v>286.95099999999996</v>
      </c>
      <c r="AL51" s="15">
        <f>[1]Dataincome!HU128-[1]Dataincome!JP128</f>
        <v>77.989402720499982</v>
      </c>
      <c r="AM51" s="15">
        <f>[1]Dataincome!HT128+[1]Dataincome!JP128</f>
        <v>562.06029432762</v>
      </c>
      <c r="AN51" s="16">
        <f t="shared" si="17"/>
        <v>0.3064361650883613</v>
      </c>
      <c r="AO51" s="15">
        <f>[1]Rawdataincome2016!JX75</f>
        <v>1186.09259</v>
      </c>
      <c r="AP51" s="16">
        <f t="shared" si="25"/>
        <v>0.24192967936845466</v>
      </c>
      <c r="AQ51" s="16">
        <f>[1]Datainvestment!$B75/B51</f>
        <v>0.13079287237128845</v>
      </c>
      <c r="AR51" s="19">
        <f>[1]A20!B75</f>
        <v>10727.546023477802</v>
      </c>
      <c r="AS51" s="20">
        <f t="shared" si="18"/>
        <v>4746.6744662353685</v>
      </c>
      <c r="AT51" s="21">
        <f>[1]A20!C75</f>
        <v>4969.2276052679608</v>
      </c>
      <c r="AU51" s="21">
        <f>[1]A20!Q75</f>
        <v>1011.6439519744722</v>
      </c>
      <c r="AV51" s="16">
        <f t="shared" si="19"/>
        <v>0.46322128046736349</v>
      </c>
      <c r="AW51" s="16">
        <f t="shared" si="20"/>
        <v>9.4303389587929609E-2</v>
      </c>
      <c r="AX51" s="16">
        <f t="shared" si="21"/>
        <v>0.44247532994470684</v>
      </c>
      <c r="AY51" s="16">
        <f t="shared" si="22"/>
        <v>5.7590473394526045</v>
      </c>
      <c r="AZ51" s="42">
        <f t="shared" si="24"/>
        <v>7.0586427483773057E-2</v>
      </c>
      <c r="BA51" s="17">
        <f>[1]A25d!I74</f>
        <v>-5.2534615494799208E-3</v>
      </c>
      <c r="BB51" s="17">
        <f>[1]A25d!F74</f>
        <v>4.4236449984146553E-2</v>
      </c>
      <c r="BC51" s="17">
        <f>[1]A0!R171</f>
        <v>3.8356089498847723E-3</v>
      </c>
      <c r="BD51" s="16">
        <f>BD50*(1+[1]A0!$R171)</f>
        <v>1.7765207059419892</v>
      </c>
      <c r="BE51" s="15">
        <f>[1]Rawdataincome2016!$JX75</f>
        <v>1186.09259</v>
      </c>
      <c r="BF51" s="22">
        <f>[1]A0!$P171</f>
        <v>50343.894540330897</v>
      </c>
      <c r="BJ51" s="4">
        <f t="shared" si="26"/>
        <v>4.8000000006354071E-4</v>
      </c>
    </row>
    <row r="52" spans="1:62" x14ac:dyDescent="0.25">
      <c r="A52" s="33">
        <f t="shared" si="23"/>
        <v>2017</v>
      </c>
      <c r="B52" s="15">
        <f>[1]A1!B129</f>
        <v>1917.2524740000001</v>
      </c>
      <c r="C52" s="15">
        <f>F52+G52+V52</f>
        <v>1887.0433150474657</v>
      </c>
      <c r="D52" s="15">
        <f>[1]A1!J129</f>
        <v>413.27452599999998</v>
      </c>
      <c r="E52" s="15">
        <f>[1]Dataincome!EE129*B52/B51</f>
        <v>68.489560780737037</v>
      </c>
      <c r="F52" s="15">
        <f t="shared" ref="F52:F53" si="27">D52-E52</f>
        <v>344.78496521926297</v>
      </c>
      <c r="G52" s="15">
        <f t="shared" si="7"/>
        <v>1309.6917210081613</v>
      </c>
      <c r="H52" s="16">
        <f t="shared" ref="H52:H53" si="28">Q52/B52</f>
        <v>0.72597478286932693</v>
      </c>
      <c r="I52" s="15">
        <f>[1]Dataincome!HM129*$B52/$B51</f>
        <v>36.284876551631953</v>
      </c>
      <c r="J52" s="15">
        <f>[1]Dataincome!FA129*$B52/$B51</f>
        <v>1193.7616929636006</v>
      </c>
      <c r="K52" s="15">
        <f>0.7*[1]Dataincome!EV129*$B52/$B51</f>
        <v>79.645151492928832</v>
      </c>
      <c r="L52" s="15">
        <f>[1]Dataincome!GC129*$B52/$B51</f>
        <v>465.25632201991618</v>
      </c>
      <c r="M52" s="15">
        <f>[1]A12!C129*[1]Dataincome!F129*$B52/$B51</f>
        <v>305.49191530078264</v>
      </c>
      <c r="N52" s="15">
        <f t="shared" ref="N52:N53" si="29">L52-M52</f>
        <v>159.76440671913355</v>
      </c>
      <c r="O52" s="15">
        <f>[1]Dataincome!GD129*$B52/$B51</f>
        <v>387.67714281045153</v>
      </c>
      <c r="P52" s="15">
        <f t="shared" ref="P52:P53" si="30">O52-M52</f>
        <v>82.185227509668891</v>
      </c>
      <c r="Q52" s="15">
        <f t="shared" ref="Q52:Q53" si="31">G52-M52+O52</f>
        <v>1391.87694851783</v>
      </c>
      <c r="R52" s="15">
        <f t="shared" ref="R52:R53" si="32">N52+I52</f>
        <v>196.0492832707655</v>
      </c>
      <c r="S52" s="15">
        <f t="shared" ref="S52:S53" si="33">Q52-R52</f>
        <v>1195.8276652470645</v>
      </c>
      <c r="T52" s="16">
        <f t="shared" ref="T52:T53" si="34">R52/Q52</f>
        <v>0.14085245357323634</v>
      </c>
      <c r="U52" s="17">
        <f t="shared" ref="U52:U53" si="35">Q52/G52-1</f>
        <v>6.2751582064216604E-2</v>
      </c>
      <c r="V52" s="15">
        <f t="shared" ref="V52:V53" si="36">W52+X52+Y52+Z52</f>
        <v>232.56662882004156</v>
      </c>
      <c r="W52" s="18">
        <f>[1]Dataincome!DD129*$B52/$B51</f>
        <v>56.91866432091588</v>
      </c>
      <c r="X52" s="18">
        <f>([1]Dataincome!DJ129+[1]Dataincome!DF129)*$B52/$B51</f>
        <v>29.714587357960408</v>
      </c>
      <c r="Y52" s="15">
        <f>([1]A8!O129+[1]A8!Q129+[1]A8!R129)*$B52/$B51</f>
        <v>111.7997407870529</v>
      </c>
      <c r="Z52" s="15">
        <f>0.3*[1]Dataincome!EV129*$B52/$B51</f>
        <v>34.133636354112362</v>
      </c>
      <c r="AA52" s="16">
        <f>[1]Dataincome!GO129*[1]Dataincome!GR129/V52</f>
        <v>0.17131852474846568</v>
      </c>
      <c r="AB52" s="15">
        <f>[1]Dataincome!EJ129*$B52/$B51</f>
        <v>102.13701169644618</v>
      </c>
      <c r="AC52" s="15">
        <f>[1]A8!P129*$B52/$B51</f>
        <v>8.5127292154096192</v>
      </c>
      <c r="AD52" s="15">
        <f>([1]Dataincome!HI129-[1]Dataincome!HM129)*$B52/$B51</f>
        <v>290.34076864920854</v>
      </c>
      <c r="AE52" s="15">
        <f>([1]Dataincome!HJ129+[1]Dataincome!HQ129)*$B52/$B51</f>
        <v>269.89327885898587</v>
      </c>
      <c r="AF52" s="15">
        <f>[1]Dataincome!HN129*$B52/$B51</f>
        <v>20.784061277255955</v>
      </c>
      <c r="AG52" s="15">
        <f>0.6*([1]Dataincome!HE129+[1]Dataincome!HN129+[1]Dataincome!HG129)*$B52/$B51</f>
        <v>24.451146580014711</v>
      </c>
      <c r="AH52" s="15">
        <f>[1]Dataincome!I129*$B52/$B51</f>
        <v>-25.99687943915654</v>
      </c>
      <c r="AI52" s="15">
        <f>[1]Dataincome!GU129+[1]Dataincome!GV129+[1]Dataincome!GW129+[1]Dataincome!HA129+[1]Dataincome!HB129</f>
        <v>188.3</v>
      </c>
      <c r="AJ52" s="15">
        <f>[1]Dataincome!HG129+[1]Dataincome!HE129+[1]Dataincome!HN129</f>
        <v>39.593000000000004</v>
      </c>
      <c r="AK52" s="15">
        <f>[1]Dataincome!HC129+[1]Dataincome!HF129+[1]Dataincome!HJ129+[1]Dataincome!HQ129</f>
        <v>287.75099999999998</v>
      </c>
      <c r="AL52" s="15">
        <f>([1]Dataincome!HU129-[1]Dataincome!JP129)*$B52/$B51</f>
        <v>80.272199530503826</v>
      </c>
      <c r="AM52" s="15">
        <f>([1]Dataincome!HT129+[1]Dataincome!JP129)*$B52/$B51</f>
        <v>578.51213781101228</v>
      </c>
      <c r="AN52" s="16">
        <f t="shared" ref="AN52:AN53" si="37">AM52/C52</f>
        <v>0.30657067233057161</v>
      </c>
      <c r="AO52" s="15">
        <f>AO51*B52/B51</f>
        <v>1220.8102347872641</v>
      </c>
      <c r="AP52" s="16">
        <f t="shared" si="25"/>
        <v>0.23570493742636658</v>
      </c>
      <c r="AQ52" s="16">
        <f>[1]Datainvestment!$B76/B52</f>
        <v>7.6706095006894931E-2</v>
      </c>
      <c r="AR52" s="19">
        <f>[1]A20!B76</f>
        <v>11213.196664070929</v>
      </c>
      <c r="AS52" s="20">
        <f t="shared" si="18"/>
        <v>4995.119662426634</v>
      </c>
      <c r="AT52" s="21">
        <f>[1]A20!C76</f>
        <v>5158.24674033869</v>
      </c>
      <c r="AU52" s="21">
        <f>[1]A20!Q76</f>
        <v>1059.8302613056044</v>
      </c>
      <c r="AV52" s="16">
        <f t="shared" si="19"/>
        <v>0.4600157203045076</v>
      </c>
      <c r="AW52" s="16">
        <f t="shared" si="20"/>
        <v>9.4516335801144782E-2</v>
      </c>
      <c r="AX52" s="16">
        <f t="shared" si="21"/>
        <v>0.44546794389434757</v>
      </c>
      <c r="AY52" s="16">
        <f t="shared" si="22"/>
        <v>5.8485759262976069</v>
      </c>
      <c r="AZ52" s="42">
        <f t="shared" si="24"/>
        <v>6.9024365484723169E-2</v>
      </c>
      <c r="BA52" s="17">
        <f>[1]A25d!I75</f>
        <v>1.0974890565869311E-2</v>
      </c>
      <c r="BB52" s="17">
        <f>[1]A25d!F75</f>
        <v>2.1455361033492659E-2</v>
      </c>
      <c r="BC52" s="17">
        <f>[1]A0!R172</f>
        <v>8.1461332738399506E-3</v>
      </c>
      <c r="BD52" s="16">
        <f>BD51*(1+[1]A0!$R172)</f>
        <v>1.7909924803763289</v>
      </c>
      <c r="BE52" s="15">
        <f>BE51*B52/B51</f>
        <v>1220.8102347872641</v>
      </c>
      <c r="BF52" s="22">
        <f>[1]A0!$P172</f>
        <v>50594.018943692063</v>
      </c>
      <c r="BJ52" s="4">
        <f t="shared" si="26"/>
        <v>4.9404988925161319E-4</v>
      </c>
    </row>
    <row r="53" spans="1:62" x14ac:dyDescent="0.25">
      <c r="A53" s="34">
        <f t="shared" si="23"/>
        <v>2018</v>
      </c>
      <c r="B53" s="23">
        <f>[1]A1!B130</f>
        <v>1959.3459870000002</v>
      </c>
      <c r="C53" s="23">
        <f t="shared" ref="C53" si="38">F53+G53+V53</f>
        <v>1931.4870196117424</v>
      </c>
      <c r="D53" s="23">
        <f>[1]A1!J130</f>
        <v>429.20801299999999</v>
      </c>
      <c r="E53" s="23">
        <f>[1]Dataincome!EE130*B53/B51</f>
        <v>69.993257480146411</v>
      </c>
      <c r="F53" s="23">
        <f t="shared" si="27"/>
        <v>359.21475551985361</v>
      </c>
      <c r="G53" s="23">
        <f t="shared" si="7"/>
        <v>1334.6594371147812</v>
      </c>
      <c r="H53" s="24">
        <f t="shared" si="28"/>
        <v>0.72404213486421454</v>
      </c>
      <c r="I53" s="23">
        <f>[1]Dataincome!HM130*$B53/$B51</f>
        <v>37.081515462543344</v>
      </c>
      <c r="J53" s="23">
        <f>[1]Dataincome!FA130*$B53/$B51</f>
        <v>1216.1841510988468</v>
      </c>
      <c r="K53" s="23">
        <f>0.7*[1]Dataincome!EV130*$B53/$B51</f>
        <v>81.393770553390979</v>
      </c>
      <c r="L53" s="23">
        <f>[1]Dataincome!GC130*$B53/$B51</f>
        <v>454.32852744924423</v>
      </c>
      <c r="M53" s="23">
        <f>[1]A12!C130*[1]Dataincome!F130*$B53/$B51</f>
        <v>312.19902773510898</v>
      </c>
      <c r="N53" s="23">
        <f t="shared" si="29"/>
        <v>142.12949971413525</v>
      </c>
      <c r="O53" s="23">
        <f>[1]Dataincome!GD130*$B53/$B51</f>
        <v>396.18864198543946</v>
      </c>
      <c r="P53" s="23">
        <f t="shared" si="30"/>
        <v>83.989614250330476</v>
      </c>
      <c r="Q53" s="23">
        <f t="shared" si="31"/>
        <v>1418.6490513651117</v>
      </c>
      <c r="R53" s="23">
        <f t="shared" si="32"/>
        <v>179.21101517667859</v>
      </c>
      <c r="S53" s="23">
        <f t="shared" si="33"/>
        <v>1239.4380361884332</v>
      </c>
      <c r="T53" s="25">
        <f t="shared" si="34"/>
        <v>0.12632512248482503</v>
      </c>
      <c r="U53" s="26">
        <f t="shared" si="35"/>
        <v>6.2929622280194719E-2</v>
      </c>
      <c r="V53" s="23">
        <f t="shared" si="36"/>
        <v>237.61282697710774</v>
      </c>
      <c r="W53" s="27">
        <f>[1]Dataincome!DD130*$B53/$B51</f>
        <v>56.990228002172813</v>
      </c>
      <c r="X53" s="27">
        <f>([1]Dataincome!DJ130+[1]Dataincome!DF130)*$B53/$B51</f>
        <v>31.545067333045132</v>
      </c>
      <c r="Y53" s="23">
        <f>([1]A8!O130+[1]A8!Q130+[1]A8!R130)*$B53/$B51</f>
        <v>114.19448711900796</v>
      </c>
      <c r="Z53" s="23">
        <f>0.3*[1]Dataincome!EV130*$B53/$B51</f>
        <v>34.883044522881846</v>
      </c>
      <c r="AA53" s="25">
        <f>[1]Dataincome!GO130*[1]Dataincome!GR130/V53</f>
        <v>0.16428416760320114</v>
      </c>
      <c r="AB53" s="23">
        <f>[1]Dataincome!EJ130*$B53/$B51</f>
        <v>104.37944230374946</v>
      </c>
      <c r="AC53" s="23">
        <f>[1]A8!P130*$B53/$B51</f>
        <v>8.7594579050227246</v>
      </c>
      <c r="AD53" s="23">
        <f>([1]Dataincome!HI130-[1]Dataincome!HM130)*$B53/$B51</f>
        <v>300.50196191533297</v>
      </c>
      <c r="AE53" s="23">
        <f>([1]Dataincome!HJ130+[1]Dataincome!HQ130)*$B53/$B51</f>
        <v>279.60554498120291</v>
      </c>
      <c r="AF53" s="23">
        <f>[1]Dataincome!HN130*$B53/$B51</f>
        <v>21.952492772339362</v>
      </c>
      <c r="AG53" s="23">
        <f>0.6*([1]Dataincome!HE130+[1]Dataincome!HN130+[1]Dataincome!HG130)*$B53/$B51</f>
        <v>23.425318856662777</v>
      </c>
      <c r="AH53" s="23">
        <f>[1]Dataincome!I130*$B53/$B51</f>
        <v>-26.567644112808786</v>
      </c>
      <c r="AI53" s="23">
        <f>[1]Dataincome!GU130+[1]Dataincome!GV130+[1]Dataincome!GW130+[1]Dataincome!HA130+[1]Dataincome!HB130</f>
        <v>206.95999999999998</v>
      </c>
      <c r="AJ53" s="23">
        <f>[1]Dataincome!HG130+[1]Dataincome!HE130+[1]Dataincome!HN130</f>
        <v>37.117000000000004</v>
      </c>
      <c r="AK53" s="23">
        <f>[1]Dataincome!HC130+[1]Dataincome!HF130+[1]Dataincome!HJ130+[1]Dataincome!HQ130</f>
        <v>288.351</v>
      </c>
      <c r="AL53" s="23">
        <f>([1]Dataincome!HU130-[1]Dataincome!JP130)*$B53/$B51</f>
        <v>82.12967536577807</v>
      </c>
      <c r="AM53" s="23">
        <f>([1]Dataincome!HT130+[1]Dataincome!JP130)*$B53/$B51</f>
        <v>591.21344268548216</v>
      </c>
      <c r="AN53" s="25">
        <f t="shared" si="37"/>
        <v>0.30609237167140002</v>
      </c>
      <c r="AO53" s="23">
        <f>AO51*B53/B51</f>
        <v>1247.6132730857823</v>
      </c>
      <c r="AP53" s="16">
        <f t="shared" si="25"/>
        <v>0.23112210026974744</v>
      </c>
      <c r="AQ53" s="25">
        <f>[1]Datainvestment!$B77/B53</f>
        <v>7.5929213230756645E-2</v>
      </c>
      <c r="AR53" s="28">
        <f>[1]A20!B77</f>
        <v>11590.075849162784</v>
      </c>
      <c r="AS53" s="29">
        <f t="shared" si="18"/>
        <v>5065.4564305983113</v>
      </c>
      <c r="AT53" s="30">
        <f>[1]A20!C77</f>
        <v>5403.9152282186342</v>
      </c>
      <c r="AU53" s="30">
        <f>[1]A20!Q77</f>
        <v>1120.7041903458389</v>
      </c>
      <c r="AV53" s="25">
        <f t="shared" si="19"/>
        <v>0.46625365515696682</v>
      </c>
      <c r="AW53" s="25">
        <f t="shared" si="20"/>
        <v>9.6695155832547341E-2</v>
      </c>
      <c r="AX53" s="25">
        <f t="shared" si="21"/>
        <v>0.43705118901048584</v>
      </c>
      <c r="AY53" s="25">
        <f t="shared" si="22"/>
        <v>5.9152778151798584</v>
      </c>
      <c r="AZ53" s="24">
        <f t="shared" si="24"/>
        <v>7.0914587943149004E-2</v>
      </c>
      <c r="BA53" s="26">
        <f>[1]A25d!I76</f>
        <v>2.392818354388826E-2</v>
      </c>
      <c r="BB53" s="26">
        <f>[1]A25d!F76</f>
        <v>5.7039238432128547E-2</v>
      </c>
      <c r="BC53" s="26">
        <f>[1]A0!R173</f>
        <v>6.9999999999999993E-3</v>
      </c>
      <c r="BD53" s="25">
        <f>BD52*(1+[1]A0!$R173)</f>
        <v>1.8035294277389631</v>
      </c>
      <c r="BE53" s="23">
        <f>BE51*B53/B51</f>
        <v>1247.6132730857823</v>
      </c>
      <c r="BF53" s="31">
        <f>[1]A0!$P173</f>
        <v>50828.777667450711</v>
      </c>
      <c r="BJ53" s="4">
        <f t="shared" si="26"/>
        <v>5.0489681448340207E-4</v>
      </c>
    </row>
    <row r="54" spans="1:62" x14ac:dyDescent="0.25">
      <c r="BD54" s="9"/>
      <c r="BE54" s="4"/>
    </row>
    <row r="55" spans="1:62" x14ac:dyDescent="0.25">
      <c r="W55" s="10"/>
      <c r="AD55" s="10"/>
      <c r="BF55" s="12"/>
    </row>
    <row r="57" spans="1:62" x14ac:dyDescent="0.25">
      <c r="N57" s="11"/>
    </row>
    <row r="59" spans="1:62" x14ac:dyDescent="0.25">
      <c r="W59" s="10"/>
    </row>
    <row r="60" spans="1:62" x14ac:dyDescent="0.25">
      <c r="W60" s="10"/>
    </row>
    <row r="61" spans="1:62" x14ac:dyDescent="0.25">
      <c r="W61" s="10"/>
    </row>
    <row r="62" spans="1:62" x14ac:dyDescent="0.25">
      <c r="W62" s="10"/>
    </row>
    <row r="63" spans="1:62" x14ac:dyDescent="0.25">
      <c r="W63" s="10"/>
    </row>
    <row r="64" spans="1:62" x14ac:dyDescent="0.25">
      <c r="W64" s="10"/>
    </row>
    <row r="65" spans="23:23" x14ac:dyDescent="0.25">
      <c r="W65" s="10"/>
    </row>
    <row r="66" spans="23:23" x14ac:dyDescent="0.25">
      <c r="W66" s="10"/>
    </row>
    <row r="67" spans="23:23" x14ac:dyDescent="0.25">
      <c r="W67" s="10"/>
    </row>
    <row r="68" spans="23:23" x14ac:dyDescent="0.25">
      <c r="W68" s="10"/>
    </row>
    <row r="69" spans="23:23" x14ac:dyDescent="0.25">
      <c r="W69" s="10"/>
    </row>
    <row r="70" spans="23:23" x14ac:dyDescent="0.25">
      <c r="W70" s="10"/>
    </row>
    <row r="71" spans="23:23" x14ac:dyDescent="0.25">
      <c r="W71" s="10"/>
    </row>
    <row r="72" spans="23:23" x14ac:dyDescent="0.25">
      <c r="W72" s="10"/>
    </row>
    <row r="73" spans="23:23" x14ac:dyDescent="0.25">
      <c r="W73" s="10"/>
    </row>
    <row r="74" spans="23:23" x14ac:dyDescent="0.25">
      <c r="W74" s="10"/>
    </row>
    <row r="75" spans="23:23" x14ac:dyDescent="0.25">
      <c r="W75" s="10"/>
    </row>
    <row r="76" spans="23:23" x14ac:dyDescent="0.25">
      <c r="W76" s="10"/>
    </row>
    <row r="77" spans="23:23" x14ac:dyDescent="0.25">
      <c r="W77" s="10"/>
    </row>
    <row r="78" spans="23:23" x14ac:dyDescent="0.25">
      <c r="W78" s="10"/>
    </row>
    <row r="79" spans="23:23" x14ac:dyDescent="0.25">
      <c r="W79" s="10"/>
    </row>
    <row r="80" spans="23:23" x14ac:dyDescent="0.25">
      <c r="W80" s="10"/>
    </row>
    <row r="81" spans="23:23" x14ac:dyDescent="0.25">
      <c r="W81" s="10"/>
    </row>
    <row r="82" spans="23:23" x14ac:dyDescent="0.25">
      <c r="W82" s="10"/>
    </row>
    <row r="83" spans="23:23" x14ac:dyDescent="0.25">
      <c r="W83" s="10"/>
    </row>
    <row r="84" spans="23:23" x14ac:dyDescent="0.25">
      <c r="W84" s="10"/>
    </row>
    <row r="85" spans="23:23" x14ac:dyDescent="0.25">
      <c r="W85" s="10"/>
    </row>
    <row r="86" spans="23:23" x14ac:dyDescent="0.25">
      <c r="W86" s="10"/>
    </row>
    <row r="87" spans="23:23" x14ac:dyDescent="0.25">
      <c r="W87" s="10"/>
    </row>
    <row r="88" spans="23:23" x14ac:dyDescent="0.25">
      <c r="W88" s="10"/>
    </row>
    <row r="89" spans="23:23" x14ac:dyDescent="0.25">
      <c r="W89" s="10"/>
    </row>
    <row r="90" spans="23:23" x14ac:dyDescent="0.25">
      <c r="W90" s="10"/>
    </row>
    <row r="91" spans="23:23" x14ac:dyDescent="0.25">
      <c r="W91" s="10"/>
    </row>
    <row r="92" spans="23:23" x14ac:dyDescent="0.25">
      <c r="W92" s="10"/>
    </row>
    <row r="93" spans="23:23" x14ac:dyDescent="0.25">
      <c r="W93" s="10"/>
    </row>
    <row r="94" spans="23:23" x14ac:dyDescent="0.25">
      <c r="W94" s="10"/>
    </row>
    <row r="95" spans="23:23" x14ac:dyDescent="0.25">
      <c r="W95" s="10"/>
    </row>
    <row r="96" spans="23:23" x14ac:dyDescent="0.25">
      <c r="W96" s="10"/>
    </row>
    <row r="97" spans="23:23" x14ac:dyDescent="0.25">
      <c r="W97" s="10"/>
    </row>
    <row r="98" spans="23:23" x14ac:dyDescent="0.25">
      <c r="W98" s="10"/>
    </row>
    <row r="99" spans="23:23" x14ac:dyDescent="0.25">
      <c r="W99" s="10"/>
    </row>
    <row r="100" spans="23:23" x14ac:dyDescent="0.25">
      <c r="W100" s="10"/>
    </row>
    <row r="101" spans="23:23" x14ac:dyDescent="0.25">
      <c r="W101" s="10"/>
    </row>
    <row r="102" spans="23:23" x14ac:dyDescent="0.25">
      <c r="W102" s="10"/>
    </row>
    <row r="103" spans="23:23" x14ac:dyDescent="0.25">
      <c r="W103" s="10"/>
    </row>
    <row r="104" spans="23:23" x14ac:dyDescent="0.25">
      <c r="W104" s="10"/>
    </row>
  </sheetData>
  <mergeCells count="1">
    <mergeCell ref="BA2:B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Parameters</vt:lpstr>
    </vt:vector>
  </TitlesOfParts>
  <Company>ENS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Goupille-lebret Jonathan</dc:creator>
  <cp:lastModifiedBy>Goupille-lebret Jonathan</cp:lastModifiedBy>
  <dcterms:created xsi:type="dcterms:W3CDTF">2021-03-29T07:10:46Z</dcterms:created>
  <dcterms:modified xsi:type="dcterms:W3CDTF">2025-11-07T12:04:18Z</dcterms:modified>
</cp:coreProperties>
</file>